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66925"/>
  <xr:revisionPtr revIDLastSave="0" documentId="13_ncr:1_{08AAAAAF-10C2-4284-9B9D-ED7CE1E852F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STAT_EXECUCIÓ_PRESSUPOSTÀRIA_a" sheetId="1" r:id="rId1"/>
    <sheet name="ESTADO_EJECUCIÓN_PRESUPUESTARIA" sheetId="2" r:id="rId2"/>
    <sheet name="Hoja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" l="1"/>
  <c r="P10" i="1"/>
  <c r="O13" i="1"/>
  <c r="L12" i="1"/>
  <c r="L13" i="1"/>
  <c r="B11" i="3"/>
  <c r="B8" i="3"/>
  <c r="D13" i="2"/>
  <c r="G13" i="2"/>
  <c r="Q10" i="2"/>
  <c r="P10" i="2"/>
  <c r="O10" i="2"/>
  <c r="L10" i="2"/>
  <c r="E13" i="2"/>
  <c r="E13" i="1"/>
  <c r="G13" i="1"/>
  <c r="D13" i="1"/>
  <c r="C13" i="1"/>
  <c r="B13" i="1"/>
  <c r="F13" i="1"/>
  <c r="H13" i="1"/>
  <c r="I13" i="1"/>
  <c r="J13" i="1"/>
  <c r="K13" i="1"/>
  <c r="C25" i="2"/>
  <c r="B25" i="2"/>
  <c r="B13" i="2"/>
  <c r="C13" i="2"/>
  <c r="O22" i="2"/>
  <c r="O24" i="2"/>
  <c r="O21" i="2"/>
  <c r="L22" i="2"/>
  <c r="L23" i="2"/>
  <c r="L24" i="2"/>
  <c r="L21" i="2"/>
  <c r="M21" i="2"/>
  <c r="M13" i="1" l="1"/>
  <c r="Q13" i="1"/>
  <c r="N13" i="1"/>
  <c r="R13" i="1"/>
  <c r="I25" i="1"/>
  <c r="H25" i="1"/>
  <c r="G25" i="1"/>
  <c r="F25" i="1"/>
  <c r="E25" i="1"/>
  <c r="D25" i="1"/>
  <c r="C25" i="1"/>
  <c r="B25" i="1"/>
  <c r="P24" i="1"/>
  <c r="O24" i="1"/>
  <c r="N24" i="1"/>
  <c r="M24" i="1"/>
  <c r="L24" i="1"/>
  <c r="K24" i="1"/>
  <c r="J24" i="1"/>
  <c r="K23" i="1"/>
  <c r="J23" i="1"/>
  <c r="P22" i="1"/>
  <c r="O22" i="1"/>
  <c r="N22" i="1"/>
  <c r="M22" i="1"/>
  <c r="L22" i="1"/>
  <c r="K22" i="1"/>
  <c r="J22" i="1"/>
  <c r="P21" i="1"/>
  <c r="O21" i="1"/>
  <c r="N21" i="1"/>
  <c r="M21" i="1"/>
  <c r="L21" i="1"/>
  <c r="K21" i="1"/>
  <c r="J21" i="1"/>
  <c r="R11" i="1"/>
  <c r="Q11" i="1"/>
  <c r="P11" i="1"/>
  <c r="O11" i="1"/>
  <c r="N11" i="1"/>
  <c r="M11" i="1"/>
  <c r="L11" i="1"/>
  <c r="R10" i="1"/>
  <c r="Q10" i="1"/>
  <c r="O10" i="1"/>
  <c r="N10" i="1"/>
  <c r="M10" i="1"/>
  <c r="L10" i="1"/>
  <c r="M9" i="1"/>
  <c r="N10" i="2"/>
  <c r="M9" i="2"/>
  <c r="M10" i="2"/>
  <c r="T24" i="2"/>
  <c r="S24" i="2"/>
  <c r="R24" i="2"/>
  <c r="Q24" i="2"/>
  <c r="Q22" i="2"/>
  <c r="P24" i="2"/>
  <c r="P22" i="2"/>
  <c r="N23" i="2"/>
  <c r="N22" i="2"/>
  <c r="F25" i="2"/>
  <c r="M23" i="2"/>
  <c r="R11" i="2"/>
  <c r="R10" i="2"/>
  <c r="Q11" i="2"/>
  <c r="P11" i="2"/>
  <c r="P25" i="1" l="1"/>
  <c r="O25" i="1"/>
  <c r="N25" i="1"/>
  <c r="L25" i="1"/>
  <c r="M25" i="1"/>
  <c r="J25" i="1"/>
  <c r="K25" i="1"/>
  <c r="N24" i="2"/>
  <c r="O11" i="2"/>
  <c r="M11" i="2"/>
  <c r="E25" i="2" l="1"/>
  <c r="K13" i="2"/>
  <c r="R13" i="2" s="1"/>
  <c r="J13" i="2"/>
  <c r="I13" i="2"/>
  <c r="H13" i="2"/>
  <c r="K25" i="2"/>
  <c r="J25" i="2"/>
  <c r="I25" i="2"/>
  <c r="O13" i="2" l="1"/>
  <c r="G25" i="2"/>
  <c r="D25" i="2"/>
  <c r="L25" i="2" s="1"/>
  <c r="N25" i="2" l="1"/>
  <c r="H25" i="2"/>
  <c r="P13" i="2"/>
  <c r="Q13" i="2"/>
  <c r="M24" i="2"/>
  <c r="T22" i="2"/>
  <c r="S22" i="2"/>
  <c r="R22" i="2"/>
  <c r="M22" i="2"/>
  <c r="T21" i="2"/>
  <c r="S21" i="2"/>
  <c r="R21" i="2"/>
  <c r="Q21" i="2"/>
  <c r="P21" i="2"/>
  <c r="N21" i="2"/>
  <c r="F13" i="2"/>
  <c r="N11" i="2"/>
  <c r="L11" i="2"/>
  <c r="P25" i="2" l="1"/>
  <c r="O25" i="2"/>
  <c r="M13" i="2"/>
  <c r="T25" i="2"/>
  <c r="R25" i="2"/>
  <c r="M25" i="2"/>
  <c r="Q25" i="2"/>
  <c r="S25" i="2"/>
  <c r="N13" i="2"/>
  <c r="L13" i="2"/>
</calcChain>
</file>

<file path=xl/sharedStrings.xml><?xml version="1.0" encoding="utf-8"?>
<sst xmlns="http://schemas.openxmlformats.org/spreadsheetml/2006/main" count="120" uniqueCount="81">
  <si>
    <t>PRESSUPOST D’INGRESSOS</t>
  </si>
  <si>
    <t>CAPÍTOL</t>
  </si>
  <si>
    <t>2020</t>
  </si>
  <si>
    <t>% DE REALITZACIÓ</t>
  </si>
  <si>
    <t>TAXES DE VARIACIÓ</t>
  </si>
  <si>
    <t>PREVISIONS TOTALS
(1)</t>
  </si>
  <si>
    <t>DRETS RECONEGUTS NETS
(2)</t>
  </si>
  <si>
    <t>DEVOLUCIONS D’INGRESSOS PAGADES
(3)</t>
  </si>
  <si>
    <t>RECAPTACIÓ LÍQUIDA
(4)</t>
  </si>
  <si>
    <t>PREVISIONS TOTALS
(5)</t>
  </si>
  <si>
    <t>DRETS RECONEGUTS NETS
(6)</t>
  </si>
  <si>
    <t>DEVOLUCIONS D’INGRESSOS PAGADES
(7)</t>
  </si>
  <si>
    <t>RECAPTACIÓ LÍQUIDA
(8)</t>
  </si>
  <si>
    <t>2/1</t>
  </si>
  <si>
    <t>4/2</t>
  </si>
  <si>
    <t>6/5</t>
  </si>
  <si>
    <t>8/6</t>
  </si>
  <si>
    <t>1/5</t>
  </si>
  <si>
    <t>2/6</t>
  </si>
  <si>
    <t>4/8</t>
  </si>
  <si>
    <t>4. TRANSFERÈNCIES CORRENTS</t>
  </si>
  <si>
    <t>7. TRANSFERÈNCIES DE CAPITAL</t>
  </si>
  <si>
    <t>Suma total ingressos</t>
  </si>
  <si>
    <t>PRESSUPOST DE DESPESES</t>
  </si>
  <si>
    <t>CRÈDITS DEFINITIUS
(1)</t>
  </si>
  <si>
    <t>DESPESES COMPROMESES
(2)</t>
  </si>
  <si>
    <t>OBLIGACIONS RECONEGUDES NETES
(3)</t>
  </si>
  <si>
    <t>PAGAMENTS REALITZATS
(4)</t>
  </si>
  <si>
    <t>CRÈDITS DEFINITIUS
(5)</t>
  </si>
  <si>
    <t>DESPESES COMPROMESES
(6)</t>
  </si>
  <si>
    <t>OBLIGACIONS RECONEGUDES NETES
(7)</t>
  </si>
  <si>
    <t>PAGAMENTS REALITZATS
(8)</t>
  </si>
  <si>
    <t>3/1</t>
  </si>
  <si>
    <t>4/3</t>
  </si>
  <si>
    <t>7/5</t>
  </si>
  <si>
    <t>8/7</t>
  </si>
  <si>
    <t>3/7</t>
  </si>
  <si>
    <t>1. DESPESES DE PERSONAL</t>
  </si>
  <si>
    <t>2. DESPESES EN BÉNS CORRENTS I SERVEIS</t>
  </si>
  <si>
    <t>6. INVERSIONS REALS</t>
  </si>
  <si>
    <t>Suma total despeses</t>
  </si>
  <si>
    <t>PRESUPUESTO DE INGRESOS</t>
  </si>
  <si>
    <t>CAPÍTULO</t>
  </si>
  <si>
    <t>% DE REALIZACIÓN</t>
  </si>
  <si>
    <t>TASAS DE VARIACIÓN</t>
  </si>
  <si>
    <t>PREVISIONES TOTALES
(1)</t>
  </si>
  <si>
    <t>DERECHOS RECONOCIDOS NETOS
(2)</t>
  </si>
  <si>
    <t>DEVOLUCIONES DE INGRESOS PAGADAS
(3)</t>
  </si>
  <si>
    <t>RECAUDACIÓN LÍQUIDA
(4)</t>
  </si>
  <si>
    <t>PREVISIONES TOTALES
(5)</t>
  </si>
  <si>
    <t>DERECHOS RECONOCIDOS NETOS
(6)</t>
  </si>
  <si>
    <t>DEVOLUCIONES DE INGRESOS PAGADAS
(7)</t>
  </si>
  <si>
    <t>RECAUDACIÓN LÍQUIDA
(8)</t>
  </si>
  <si>
    <t>4. TRANSFERENCIAS CORRIENTES</t>
  </si>
  <si>
    <t>7. TRANSFERENCIAS DE CAPITAL</t>
  </si>
  <si>
    <t>Suma total ingresos</t>
  </si>
  <si>
    <t>PRESUPUESTO DE GASTOS</t>
  </si>
  <si>
    <t>CRÉDITOS DEFINITIVOS
(1)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</si>
  <si>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</si>
  <si>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</si>
  <si>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</si>
  <si>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</si>
  <si>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</si>
  <si>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</si>
  <si>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</si>
  <si>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1. GASTOS DE PERSONAL</t>
  </si>
  <si>
    <t>2. GASTOS EN BIENES CORRIENTES Y SERVICIOS</t>
  </si>
  <si>
    <t>6. INVERSIONES REALES</t>
  </si>
  <si>
    <t>Suma total gastos</t>
  </si>
  <si>
    <t>2021</t>
  </si>
  <si>
    <t>ESTADO DE EJECUCIÓN PRESUPUESTARIA: DEL 1 DE ENERO AL 31 DE DICIEMBRE DE 2021</t>
  </si>
  <si>
    <t>3. TASAS, PRECIOS PÚBLICOS Y OTROS INGRESOS</t>
  </si>
  <si>
    <t>ESTAT D’EXECUCIÓ PRESSUPOSTÀRIA: DEL 1 DE GENER AL 30 DE DESEMBRE DE 2021</t>
  </si>
  <si>
    <t>3. TAXES, PREUS PÚBLICS I ALTRES</t>
  </si>
  <si>
    <t>CRÉDITOS INICIALES</t>
  </si>
  <si>
    <t>MODIFICACIONES DE CRÉDITO</t>
  </si>
  <si>
    <t>PREVISIONES INICIALES</t>
  </si>
  <si>
    <t>8. REMANENTE TESORERÍA. PARA GASTOS GENERALES</t>
  </si>
  <si>
    <t>PREVISIONS INICIALS</t>
  </si>
  <si>
    <t>MODIFICACIONS CRÉDIT</t>
  </si>
  <si>
    <t>8.ROMANENT TRESORERIA. DESPESES GENERALS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</si>
</sst>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&quot; &quot;%"/>
    <numFmt numFmtId="165" formatCode="0.000000%"/>
    <numFmt numFmtId="166" formatCode="#,##0.00;[Red]#,##0.00"/>
  </numFmts>
  <fonts count="3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sz val="20"/>
      <color rgb="FF9D2235"/>
      <name val="Open Sans"/>
      <family val="2"/>
    </font>
    <font>
      <sz val="20"/>
      <color rgb="FF8D281E"/>
      <name val="Open Sans"/>
      <family val="2"/>
    </font>
    <font>
      <sz val="10"/>
      <color rgb="FF000000"/>
      <name val="Open Sans"/>
      <family val="2"/>
    </font>
    <font>
      <b/>
      <sz val="14"/>
      <color rgb="FF9D2235"/>
      <name val="Open Sans"/>
      <family val="2"/>
    </font>
    <font>
      <b/>
      <sz val="12"/>
      <color rgb="FF000000"/>
      <name val="Open Sans"/>
      <family val="2"/>
    </font>
    <font>
      <b/>
      <sz val="16"/>
      <color rgb="FF000000"/>
      <name val="Open Sans"/>
      <family val="2"/>
    </font>
    <font>
      <b/>
      <sz val="10"/>
      <color rgb="FF000000"/>
      <name val="Open Sans"/>
      <family val="2"/>
    </font>
    <font>
      <b/>
      <sz val="8"/>
      <color rgb="FF000000"/>
      <name val="Open Sans"/>
      <family val="2"/>
    </font>
    <font>
      <b/>
      <sz val="12"/>
      <color rgb="FF000000"/>
      <name val="Liberation Sans1"/>
    </font>
    <font>
      <sz val="8"/>
      <color rgb="FF000000"/>
      <name val="Arial1"/>
    </font>
    <font>
      <sz val="12"/>
      <color rgb="FF000000"/>
      <name val="Arial1"/>
    </font>
    <font>
      <b/>
      <sz val="11"/>
      <color rgb="FF000000"/>
      <name val="Liberation Sans1"/>
    </font>
    <font>
      <b/>
      <sz val="9"/>
      <color rgb="FF000000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9"/>
      <color rgb="FF000000"/>
      <name val="Liberation Sans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D0CECE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EEEEEE"/>
      </patternFill>
    </fill>
  </fills>
  <borders count="3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9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15" fillId="0" borderId="0" xfId="0" applyFont="1" applyFill="1"/>
    <xf numFmtId="0" fontId="16" fillId="0" borderId="0" xfId="0" applyFont="1" applyAlignment="1">
      <alignment wrapText="1"/>
    </xf>
    <xf numFmtId="0" fontId="16" fillId="0" borderId="0" xfId="0" applyFont="1"/>
    <xf numFmtId="0" fontId="10" fillId="0" borderId="0" xfId="0" applyFont="1"/>
    <xf numFmtId="49" fontId="20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1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/>
    </xf>
    <xf numFmtId="9" fontId="16" fillId="0" borderId="2" xfId="0" applyNumberFormat="1" applyFont="1" applyBorder="1" applyAlignment="1">
      <alignment horizontal="right"/>
    </xf>
    <xf numFmtId="4" fontId="16" fillId="9" borderId="2" xfId="0" applyNumberFormat="1" applyFont="1" applyFill="1" applyBorder="1" applyAlignment="1">
      <alignment horizontal="right"/>
    </xf>
    <xf numFmtId="4" fontId="20" fillId="0" borderId="2" xfId="0" applyNumberFormat="1" applyFont="1" applyBorder="1" applyAlignment="1">
      <alignment horizontal="right"/>
    </xf>
    <xf numFmtId="9" fontId="20" fillId="0" borderId="2" xfId="0" applyNumberFormat="1" applyFont="1" applyBorder="1" applyAlignment="1">
      <alignment horizontal="right"/>
    </xf>
    <xf numFmtId="4" fontId="20" fillId="9" borderId="2" xfId="0" applyNumberFormat="1" applyFont="1" applyFill="1" applyBorder="1" applyAlignment="1">
      <alignment horizontal="right"/>
    </xf>
    <xf numFmtId="0" fontId="22" fillId="0" borderId="0" xfId="0" applyFont="1"/>
    <xf numFmtId="0" fontId="0" fillId="0" borderId="0" xfId="0" applyAlignment="1">
      <alignment wrapText="1"/>
    </xf>
    <xf numFmtId="16" fontId="0" fillId="0" borderId="0" xfId="0" applyNumberFormat="1"/>
    <xf numFmtId="16" fontId="23" fillId="0" borderId="0" xfId="0" applyNumberFormat="1" applyFont="1" applyAlignment="1">
      <alignment horizontal="right"/>
    </xf>
    <xf numFmtId="16" fontId="10" fillId="0" borderId="0" xfId="0" applyNumberFormat="1" applyFont="1"/>
    <xf numFmtId="16" fontId="24" fillId="0" borderId="0" xfId="0" applyNumberFormat="1" applyFont="1" applyAlignment="1">
      <alignment horizontal="right"/>
    </xf>
    <xf numFmtId="4" fontId="16" fillId="0" borderId="2" xfId="0" applyNumberFormat="1" applyFont="1" applyBorder="1"/>
    <xf numFmtId="0" fontId="25" fillId="0" borderId="0" xfId="0" applyFont="1"/>
    <xf numFmtId="165" fontId="0" fillId="0" borderId="0" xfId="0" applyNumberFormat="1"/>
    <xf numFmtId="164" fontId="0" fillId="0" borderId="0" xfId="0" applyNumberFormat="1"/>
    <xf numFmtId="0" fontId="0" fillId="0" borderId="0" xfId="0" applyFill="1"/>
    <xf numFmtId="0" fontId="16" fillId="0" borderId="0" xfId="0" applyFont="1" applyFill="1"/>
    <xf numFmtId="0" fontId="17" fillId="0" borderId="0" xfId="0" applyFont="1"/>
    <xf numFmtId="0" fontId="10" fillId="0" borderId="0" xfId="0" applyFont="1" applyFill="1"/>
    <xf numFmtId="49" fontId="21" fillId="9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0" fontId="20" fillId="0" borderId="2" xfId="0" applyFont="1" applyBorder="1" applyAlignment="1">
      <alignment horizontal="right"/>
    </xf>
    <xf numFmtId="0" fontId="22" fillId="0" borderId="0" xfId="0" applyFont="1" applyFill="1"/>
    <xf numFmtId="2" fontId="0" fillId="0" borderId="0" xfId="0" applyNumberFormat="1" applyFill="1"/>
    <xf numFmtId="16" fontId="0" fillId="0" borderId="0" xfId="0" applyNumberFormat="1" applyFill="1"/>
    <xf numFmtId="16" fontId="23" fillId="0" borderId="0" xfId="0" applyNumberFormat="1" applyFont="1" applyFill="1" applyAlignment="1">
      <alignment horizontal="right"/>
    </xf>
    <xf numFmtId="16" fontId="10" fillId="0" borderId="0" xfId="0" applyNumberFormat="1" applyFont="1" applyFill="1"/>
    <xf numFmtId="16" fontId="24" fillId="0" borderId="0" xfId="0" applyNumberFormat="1" applyFont="1" applyFill="1" applyAlignment="1">
      <alignment horizontal="right"/>
    </xf>
    <xf numFmtId="9" fontId="16" fillId="0" borderId="2" xfId="0" applyNumberFormat="1" applyFont="1" applyFill="1" applyBorder="1" applyAlignment="1">
      <alignment horizontal="right"/>
    </xf>
    <xf numFmtId="4" fontId="20" fillId="0" borderId="2" xfId="0" applyNumberFormat="1" applyFont="1" applyBorder="1"/>
    <xf numFmtId="9" fontId="20" fillId="0" borderId="2" xfId="0" applyNumberFormat="1" applyFont="1" applyFill="1" applyBorder="1" applyAlignment="1">
      <alignment horizontal="right"/>
    </xf>
    <xf numFmtId="0" fontId="25" fillId="0" borderId="0" xfId="0" applyFont="1" applyFill="1"/>
    <xf numFmtId="164" fontId="0" fillId="0" borderId="0" xfId="0" applyNumberFormat="1" applyFill="1"/>
    <xf numFmtId="4" fontId="0" fillId="0" borderId="0" xfId="0" applyNumberFormat="1"/>
    <xf numFmtId="4" fontId="27" fillId="0" borderId="2" xfId="0" applyNumberFormat="1" applyFont="1" applyBorder="1"/>
    <xf numFmtId="4" fontId="28" fillId="0" borderId="2" xfId="0" applyNumberFormat="1" applyFont="1" applyBorder="1"/>
    <xf numFmtId="49" fontId="20" fillId="9" borderId="2" xfId="0" applyNumberFormat="1" applyFont="1" applyFill="1" applyBorder="1" applyAlignment="1">
      <alignment horizontal="center" vertical="center" wrapText="1"/>
    </xf>
    <xf numFmtId="49" fontId="20" fillId="9" borderId="7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right" wrapText="1"/>
    </xf>
    <xf numFmtId="0" fontId="16" fillId="0" borderId="6" xfId="0" applyFont="1" applyBorder="1" applyAlignment="1">
      <alignment horizontal="left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4" fontId="16" fillId="0" borderId="9" xfId="0" applyNumberFormat="1" applyFont="1" applyFill="1" applyBorder="1"/>
    <xf numFmtId="49" fontId="16" fillId="0" borderId="6" xfId="0" applyNumberFormat="1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9" fontId="20" fillId="11" borderId="2" xfId="0" applyNumberFormat="1" applyFont="1" applyFill="1" applyBorder="1" applyAlignment="1">
      <alignment horizontal="center" vertical="center" wrapText="1"/>
    </xf>
    <xf numFmtId="4" fontId="16" fillId="11" borderId="2" xfId="0" applyNumberFormat="1" applyFont="1" applyFill="1" applyBorder="1" applyAlignment="1">
      <alignment horizontal="right"/>
    </xf>
    <xf numFmtId="4" fontId="20" fillId="11" borderId="2" xfId="0" applyNumberFormat="1" applyFont="1" applyFill="1" applyBorder="1" applyAlignment="1">
      <alignment horizontal="right"/>
    </xf>
    <xf numFmtId="49" fontId="20" fillId="0" borderId="2" xfId="0" applyNumberFormat="1" applyFont="1" applyFill="1" applyBorder="1" applyAlignment="1">
      <alignment horizontal="center" vertical="center" wrapText="1"/>
    </xf>
    <xf numFmtId="9" fontId="27" fillId="0" borderId="2" xfId="18" applyFont="1" applyBorder="1"/>
    <xf numFmtId="49" fontId="21" fillId="12" borderId="2" xfId="0" applyNumberFormat="1" applyFont="1" applyFill="1" applyBorder="1" applyAlignment="1">
      <alignment horizontal="center" vertical="center" wrapText="1"/>
    </xf>
    <xf numFmtId="9" fontId="28" fillId="0" borderId="2" xfId="18" applyFont="1" applyBorder="1"/>
    <xf numFmtId="49" fontId="21" fillId="0" borderId="14" xfId="0" applyNumberFormat="1" applyFont="1" applyBorder="1" applyAlignment="1">
      <alignment horizontal="center" vertical="center" wrapText="1"/>
    </xf>
    <xf numFmtId="166" fontId="20" fillId="0" borderId="2" xfId="0" applyNumberFormat="1" applyFont="1" applyBorder="1" applyAlignment="1">
      <alignment horizontal="right"/>
    </xf>
    <xf numFmtId="0" fontId="16" fillId="0" borderId="2" xfId="0" applyFont="1" applyBorder="1" applyAlignment="1">
      <alignment wrapText="1"/>
    </xf>
    <xf numFmtId="166" fontId="16" fillId="0" borderId="2" xfId="0" applyNumberFormat="1" applyFont="1" applyFill="1" applyBorder="1" applyAlignment="1">
      <alignment horizontal="right" vertical="center" wrapText="1"/>
    </xf>
    <xf numFmtId="166" fontId="16" fillId="0" borderId="2" xfId="0" applyNumberFormat="1" applyFont="1" applyBorder="1" applyAlignment="1">
      <alignment horizontal="right"/>
    </xf>
    <xf numFmtId="49" fontId="20" fillId="0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vertical="center" wrapText="1"/>
    </xf>
    <xf numFmtId="0" fontId="16" fillId="0" borderId="15" xfId="0" applyFont="1" applyBorder="1" applyAlignment="1">
      <alignment horizontal="left" wrapText="1"/>
    </xf>
    <xf numFmtId="49" fontId="20" fillId="0" borderId="0" xfId="0" applyNumberFormat="1" applyFont="1" applyFill="1" applyBorder="1" applyAlignment="1">
      <alignment vertical="center" wrapText="1"/>
    </xf>
    <xf numFmtId="49" fontId="21" fillId="10" borderId="14" xfId="0" applyNumberFormat="1" applyFont="1" applyFill="1" applyBorder="1" applyAlignment="1">
      <alignment horizontal="center" vertical="center" wrapText="1"/>
    </xf>
    <xf numFmtId="49" fontId="21" fillId="0" borderId="27" xfId="0" applyNumberFormat="1" applyFont="1" applyFill="1" applyBorder="1" applyAlignment="1">
      <alignment horizontal="center" vertical="center" wrapText="1"/>
    </xf>
    <xf numFmtId="49" fontId="20" fillId="9" borderId="14" xfId="0" applyNumberFormat="1" applyFont="1" applyFill="1" applyBorder="1" applyAlignment="1">
      <alignment horizontal="center" vertical="center" wrapText="1"/>
    </xf>
    <xf numFmtId="49" fontId="20" fillId="9" borderId="16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wrapText="1"/>
    </xf>
    <xf numFmtId="0" fontId="14" fillId="0" borderId="0" xfId="0" applyFont="1" applyFill="1" applyAlignment="1">
      <alignment horizontal="center" vertical="center" wrapText="1"/>
    </xf>
    <xf numFmtId="49" fontId="18" fillId="0" borderId="25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49" fontId="20" fillId="0" borderId="17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9" fontId="20" fillId="9" borderId="3" xfId="0" applyNumberFormat="1" applyFont="1" applyFill="1" applyBorder="1" applyAlignment="1">
      <alignment horizontal="center" vertical="center" wrapText="1"/>
    </xf>
    <xf numFmtId="49" fontId="20" fillId="9" borderId="4" xfId="0" applyNumberFormat="1" applyFont="1" applyFill="1" applyBorder="1" applyAlignment="1">
      <alignment horizontal="center" vertical="center" wrapText="1"/>
    </xf>
    <xf numFmtId="49" fontId="20" fillId="9" borderId="5" xfId="0" applyNumberFormat="1" applyFont="1" applyFill="1" applyBorder="1" applyAlignment="1">
      <alignment horizontal="center" vertical="center" wrapText="1"/>
    </xf>
    <xf numFmtId="49" fontId="20" fillId="9" borderId="8" xfId="0" applyNumberFormat="1" applyFont="1" applyFill="1" applyBorder="1" applyAlignment="1">
      <alignment horizontal="center" vertical="center" wrapText="1"/>
    </xf>
    <xf numFmtId="49" fontId="20" fillId="9" borderId="28" xfId="0" applyNumberFormat="1" applyFont="1" applyFill="1" applyBorder="1" applyAlignment="1">
      <alignment horizontal="center" vertical="center" wrapText="1"/>
    </xf>
    <xf numFmtId="49" fontId="20" fillId="9" borderId="29" xfId="0" applyNumberFormat="1" applyFont="1" applyFill="1" applyBorder="1" applyAlignment="1">
      <alignment horizontal="center" vertical="center" wrapText="1"/>
    </xf>
    <xf numFmtId="49" fontId="19" fillId="11" borderId="19" xfId="0" applyNumberFormat="1" applyFont="1" applyFill="1" applyBorder="1" applyAlignment="1">
      <alignment horizontal="center" vertical="center" wrapText="1"/>
    </xf>
    <xf numFmtId="49" fontId="19" fillId="11" borderId="20" xfId="0" applyNumberFormat="1" applyFont="1" applyFill="1" applyBorder="1" applyAlignment="1">
      <alignment horizontal="center" vertical="center" wrapText="1"/>
    </xf>
    <xf numFmtId="49" fontId="19" fillId="11" borderId="21" xfId="0" applyNumberFormat="1" applyFont="1" applyFill="1" applyBorder="1" applyAlignment="1">
      <alignment horizontal="center" vertical="center" wrapText="1"/>
    </xf>
    <xf numFmtId="49" fontId="19" fillId="11" borderId="22" xfId="0" applyNumberFormat="1" applyFont="1" applyFill="1" applyBorder="1" applyAlignment="1">
      <alignment horizontal="center" vertical="center" wrapText="1"/>
    </xf>
    <xf numFmtId="49" fontId="19" fillId="11" borderId="23" xfId="0" applyNumberFormat="1" applyFont="1" applyFill="1" applyBorder="1" applyAlignment="1">
      <alignment horizontal="center" vertical="center" wrapText="1"/>
    </xf>
    <xf numFmtId="49" fontId="19" fillId="11" borderId="24" xfId="0" applyNumberFormat="1" applyFont="1" applyFill="1" applyBorder="1" applyAlignment="1">
      <alignment horizontal="center" vertical="center" wrapText="1"/>
    </xf>
    <xf numFmtId="49" fontId="19" fillId="0" borderId="19" xfId="0" applyNumberFormat="1" applyFont="1" applyFill="1" applyBorder="1" applyAlignment="1">
      <alignment horizontal="center" vertical="center" wrapText="1"/>
    </xf>
    <xf numFmtId="49" fontId="19" fillId="0" borderId="20" xfId="0" applyNumberFormat="1" applyFont="1" applyFill="1" applyBorder="1" applyAlignment="1">
      <alignment horizontal="center" vertical="center" wrapText="1"/>
    </xf>
    <xf numFmtId="49" fontId="19" fillId="0" borderId="21" xfId="0" applyNumberFormat="1" applyFont="1" applyFill="1" applyBorder="1" applyAlignment="1">
      <alignment horizontal="center" vertical="center" wrapText="1"/>
    </xf>
    <xf numFmtId="49" fontId="19" fillId="0" borderId="22" xfId="0" applyNumberFormat="1" applyFont="1" applyFill="1" applyBorder="1" applyAlignment="1">
      <alignment horizontal="center" vertical="center" wrapText="1"/>
    </xf>
    <xf numFmtId="49" fontId="19" fillId="0" borderId="23" xfId="0" applyNumberFormat="1" applyFont="1" applyFill="1" applyBorder="1" applyAlignment="1">
      <alignment horizontal="center" vertical="center" wrapText="1"/>
    </xf>
    <xf numFmtId="49" fontId="19" fillId="0" borderId="24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11" borderId="4" xfId="0" applyNumberFormat="1" applyFont="1" applyFill="1" applyBorder="1" applyAlignment="1">
      <alignment horizontal="center" vertical="center" wrapText="1"/>
    </xf>
    <xf numFmtId="49" fontId="19" fillId="11" borderId="2" xfId="0" applyNumberFormat="1" applyFont="1" applyFill="1" applyBorder="1" applyAlignment="1">
      <alignment horizontal="center" vertical="center" wrapText="1"/>
    </xf>
    <xf numFmtId="49" fontId="20" fillId="9" borderId="2" xfId="0" applyNumberFormat="1" applyFont="1" applyFill="1" applyBorder="1" applyAlignment="1">
      <alignment horizontal="center" vertical="center" wrapText="1"/>
    </xf>
    <xf numFmtId="49" fontId="20" fillId="9" borderId="7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26" fillId="11" borderId="2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26" fillId="12" borderId="10" xfId="0" applyNumberFormat="1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/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9" fillId="9" borderId="12" xfId="0" applyNumberFormat="1" applyFont="1" applyFill="1" applyBorder="1" applyAlignment="1">
      <alignment horizontal="center" vertical="center" wrapText="1"/>
    </xf>
    <xf numFmtId="49" fontId="19" fillId="9" borderId="2" xfId="0" applyNumberFormat="1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49" fontId="26" fillId="11" borderId="12" xfId="0" applyNumberFormat="1" applyFont="1" applyFill="1" applyBorder="1" applyAlignment="1">
      <alignment horizontal="center" vertical="center" wrapText="1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Porcentaje" xfId="18" builtinId="5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zoomScale="90" zoomScaleNormal="90" workbookViewId="0">
      <selection activeCell="P15" sqref="P15"/>
    </sheetView>
  </sheetViews>
  <sheetFormatPr baseColWidth="10" defaultRowHeight="14.25"/>
  <cols>
    <col min="1" max="1" width="30" style="16" customWidth="1"/>
    <col min="2" max="2" width="11.5" customWidth="1"/>
    <col min="3" max="3" width="13.5" customWidth="1"/>
    <col min="4" max="4" width="11.75" customWidth="1"/>
    <col min="5" max="5" width="13.625" customWidth="1"/>
    <col min="6" max="7" width="12.625" bestFit="1" customWidth="1"/>
    <col min="8" max="9" width="11.625" customWidth="1"/>
    <col min="10" max="10" width="13.125" customWidth="1"/>
    <col min="11" max="11" width="13.375" customWidth="1"/>
    <col min="12" max="12" width="6.125" customWidth="1"/>
    <col min="13" max="13" width="5.625" customWidth="1"/>
    <col min="14" max="14" width="6.625" customWidth="1"/>
    <col min="15" max="16" width="6.75" customWidth="1"/>
    <col min="17" max="17" width="8.5" customWidth="1"/>
    <col min="18" max="18" width="8.375" customWidth="1"/>
    <col min="19" max="1023" width="10.625" customWidth="1"/>
    <col min="1024" max="1024" width="11" customWidth="1"/>
  </cols>
  <sheetData>
    <row r="1" spans="1:18" s="1" customFormat="1" ht="30">
      <c r="A1" s="78" t="s">
        <v>72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8">
      <c r="A2"/>
    </row>
    <row r="3" spans="1:18">
      <c r="A3"/>
    </row>
    <row r="4" spans="1:18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P4" s="72"/>
      <c r="Q4" s="72"/>
      <c r="R4" s="72"/>
    </row>
    <row r="5" spans="1:18" s="4" customFormat="1" ht="21">
      <c r="A5" s="77" t="s">
        <v>0</v>
      </c>
      <c r="B5" s="77"/>
      <c r="C5" s="77"/>
      <c r="D5" s="77"/>
      <c r="E5" s="3"/>
      <c r="F5" s="3"/>
      <c r="G5" s="3"/>
      <c r="H5" s="3"/>
      <c r="I5" s="3"/>
      <c r="J5" s="3"/>
      <c r="K5" s="3"/>
      <c r="P5" s="72"/>
      <c r="Q5" s="72"/>
      <c r="R5" s="72"/>
    </row>
    <row r="6" spans="1:18" ht="14.25" customHeight="1">
      <c r="A6" s="79" t="s">
        <v>1</v>
      </c>
      <c r="B6" s="100" t="s">
        <v>69</v>
      </c>
      <c r="C6" s="101"/>
      <c r="D6" s="101"/>
      <c r="E6" s="101"/>
      <c r="F6" s="101"/>
      <c r="G6" s="102"/>
      <c r="H6" s="94" t="s">
        <v>2</v>
      </c>
      <c r="I6" s="95"/>
      <c r="J6" s="95"/>
      <c r="K6" s="96"/>
      <c r="L6" s="82" t="s">
        <v>3</v>
      </c>
      <c r="M6" s="83"/>
      <c r="N6" s="83"/>
      <c r="O6" s="84"/>
      <c r="P6" s="88" t="s">
        <v>4</v>
      </c>
      <c r="Q6" s="89"/>
      <c r="R6" s="90"/>
    </row>
    <row r="7" spans="1:18" ht="14.25" customHeight="1">
      <c r="A7" s="80"/>
      <c r="B7" s="103"/>
      <c r="C7" s="104"/>
      <c r="D7" s="104"/>
      <c r="E7" s="104"/>
      <c r="F7" s="104"/>
      <c r="G7" s="105"/>
      <c r="H7" s="97"/>
      <c r="I7" s="98"/>
      <c r="J7" s="98"/>
      <c r="K7" s="99"/>
      <c r="L7" s="85" t="s">
        <v>69</v>
      </c>
      <c r="M7" s="86"/>
      <c r="N7" s="86" t="s">
        <v>2</v>
      </c>
      <c r="O7" s="87"/>
      <c r="P7" s="91"/>
      <c r="Q7" s="92"/>
      <c r="R7" s="93"/>
    </row>
    <row r="8" spans="1:18" ht="64.5" customHeight="1">
      <c r="A8" s="81"/>
      <c r="B8" s="63" t="s">
        <v>78</v>
      </c>
      <c r="C8" s="74" t="s">
        <v>79</v>
      </c>
      <c r="D8" s="63" t="s">
        <v>5</v>
      </c>
      <c r="E8" s="63" t="s">
        <v>6</v>
      </c>
      <c r="F8" s="63" t="s">
        <v>7</v>
      </c>
      <c r="G8" s="63" t="s">
        <v>8</v>
      </c>
      <c r="H8" s="73" t="s">
        <v>9</v>
      </c>
      <c r="I8" s="73" t="s">
        <v>10</v>
      </c>
      <c r="J8" s="73" t="s">
        <v>11</v>
      </c>
      <c r="K8" s="73" t="s">
        <v>12</v>
      </c>
      <c r="L8" s="8" t="s">
        <v>13</v>
      </c>
      <c r="M8" s="8" t="s">
        <v>14</v>
      </c>
      <c r="N8" s="8" t="s">
        <v>15</v>
      </c>
      <c r="O8" s="8" t="s">
        <v>16</v>
      </c>
      <c r="P8" s="75" t="s">
        <v>17</v>
      </c>
      <c r="Q8" s="75" t="s">
        <v>18</v>
      </c>
      <c r="R8" s="76" t="s">
        <v>19</v>
      </c>
    </row>
    <row r="9" spans="1:18" ht="16.5" customHeight="1">
      <c r="A9" s="54" t="s">
        <v>73</v>
      </c>
      <c r="B9" s="66">
        <v>0</v>
      </c>
      <c r="C9" s="66">
        <v>0</v>
      </c>
      <c r="D9" s="9">
        <v>0</v>
      </c>
      <c r="E9" s="9">
        <v>167.77</v>
      </c>
      <c r="F9" s="9">
        <v>0</v>
      </c>
      <c r="G9" s="9">
        <v>167.77</v>
      </c>
      <c r="H9" s="9">
        <v>0</v>
      </c>
      <c r="I9" s="55">
        <v>0</v>
      </c>
      <c r="J9" s="55">
        <v>0</v>
      </c>
      <c r="K9" s="55">
        <v>0</v>
      </c>
      <c r="L9" s="10"/>
      <c r="M9" s="10">
        <f>G9/E9</f>
        <v>1</v>
      </c>
      <c r="N9" s="10"/>
      <c r="O9" s="51"/>
      <c r="P9" s="11"/>
      <c r="Q9" s="11"/>
      <c r="R9" s="56"/>
    </row>
    <row r="10" spans="1:18" s="4" customFormat="1" ht="16.5">
      <c r="A10" s="50" t="s">
        <v>20</v>
      </c>
      <c r="B10" s="67">
        <v>4224450</v>
      </c>
      <c r="C10" s="67">
        <v>0</v>
      </c>
      <c r="D10" s="9">
        <v>4224450</v>
      </c>
      <c r="E10" s="9">
        <v>4224450</v>
      </c>
      <c r="F10" s="9">
        <v>0</v>
      </c>
      <c r="G10" s="9">
        <v>4224450</v>
      </c>
      <c r="H10" s="44">
        <v>4227429.79</v>
      </c>
      <c r="I10" s="44">
        <v>4227462</v>
      </c>
      <c r="J10" s="44">
        <v>0</v>
      </c>
      <c r="K10" s="44">
        <v>1409141.32</v>
      </c>
      <c r="L10" s="10">
        <f>E10/D10</f>
        <v>1</v>
      </c>
      <c r="M10" s="10">
        <f>G10/E10</f>
        <v>1</v>
      </c>
      <c r="N10" s="10">
        <f>I10/H10</f>
        <v>1.0000076192868008</v>
      </c>
      <c r="O10" s="10">
        <f>K10/I10</f>
        <v>0.3333303338977382</v>
      </c>
      <c r="P10" s="11">
        <f>((D10/H10)-1)*100</f>
        <v>-7.0487036994648644E-2</v>
      </c>
      <c r="Q10" s="11">
        <f>((E10/I10)-1)*100</f>
        <v>-7.1248422812553169E-2</v>
      </c>
      <c r="R10" s="11">
        <f>((G10/K10)-1)*100</f>
        <v>199.78895232452624</v>
      </c>
    </row>
    <row r="11" spans="1:18" s="4" customFormat="1" ht="16.5">
      <c r="A11" s="50" t="s">
        <v>21</v>
      </c>
      <c r="B11" s="67">
        <v>199890</v>
      </c>
      <c r="C11" s="67">
        <v>0</v>
      </c>
      <c r="D11" s="9">
        <v>199890</v>
      </c>
      <c r="E11" s="9">
        <v>199890</v>
      </c>
      <c r="F11" s="9">
        <v>0</v>
      </c>
      <c r="G11" s="9">
        <v>199890</v>
      </c>
      <c r="H11" s="44">
        <v>242445.95</v>
      </c>
      <c r="I11" s="44">
        <v>242450</v>
      </c>
      <c r="J11" s="44">
        <v>0</v>
      </c>
      <c r="K11" s="44">
        <v>242450</v>
      </c>
      <c r="L11" s="10">
        <f>E11/D11</f>
        <v>1</v>
      </c>
      <c r="M11" s="10">
        <f t="shared" ref="M11:M13" si="0">G11/E11</f>
        <v>1</v>
      </c>
      <c r="N11" s="10">
        <f>I11/H11</f>
        <v>1.0000167047541937</v>
      </c>
      <c r="O11" s="10">
        <f t="shared" ref="O11:O13" si="1">K11/I11</f>
        <v>1</v>
      </c>
      <c r="P11" s="11">
        <f t="shared" ref="P11:Q13" si="2">((D11/H11)-1)*100</f>
        <v>-17.552757635258498</v>
      </c>
      <c r="Q11" s="11">
        <f t="shared" si="2"/>
        <v>-17.554134873169723</v>
      </c>
      <c r="R11" s="11">
        <f t="shared" ref="R11" si="3">((G11/K11)-1)*100</f>
        <v>-17.554134873169723</v>
      </c>
    </row>
    <row r="12" spans="1:18" s="4" customFormat="1" ht="30">
      <c r="A12" s="71" t="s">
        <v>80</v>
      </c>
      <c r="B12" s="67">
        <v>0</v>
      </c>
      <c r="C12" s="67">
        <v>3787793.15</v>
      </c>
      <c r="D12" s="67">
        <v>3787793.15</v>
      </c>
      <c r="E12" s="9">
        <v>0</v>
      </c>
      <c r="F12" s="9">
        <v>0</v>
      </c>
      <c r="G12" s="9">
        <v>0</v>
      </c>
      <c r="H12" s="44">
        <v>0</v>
      </c>
      <c r="I12" s="44">
        <v>0</v>
      </c>
      <c r="J12" s="44">
        <v>0</v>
      </c>
      <c r="K12" s="44">
        <v>0</v>
      </c>
      <c r="L12" s="10">
        <f>E12/D12</f>
        <v>0</v>
      </c>
      <c r="M12" s="10"/>
      <c r="N12" s="10"/>
      <c r="O12" s="10"/>
      <c r="P12" s="11"/>
      <c r="Q12" s="11"/>
      <c r="R12" s="11"/>
    </row>
    <row r="13" spans="1:18" s="15" customFormat="1" ht="16.5">
      <c r="A13" s="49" t="s">
        <v>22</v>
      </c>
      <c r="B13" s="64">
        <f>SUM(B9:B12)</f>
        <v>4424340</v>
      </c>
      <c r="C13" s="64">
        <f>SUM(C9:C12)</f>
        <v>3787793.15</v>
      </c>
      <c r="D13" s="12">
        <f>SUM(D10:D12)</f>
        <v>8212133.1500000004</v>
      </c>
      <c r="E13" s="12">
        <f>SUM(E9:E12)</f>
        <v>4424507.7699999996</v>
      </c>
      <c r="F13" s="12">
        <f>SUM(F10:F11)</f>
        <v>0</v>
      </c>
      <c r="G13" s="12">
        <f>SUM(G9:G12)</f>
        <v>4424507.7699999996</v>
      </c>
      <c r="H13" s="45">
        <f>SUM(H10:H11)</f>
        <v>4469875.74</v>
      </c>
      <c r="I13" s="45">
        <f>SUM(I10:I11)</f>
        <v>4469912</v>
      </c>
      <c r="J13" s="45">
        <f>SUM(J10:J11)</f>
        <v>0</v>
      </c>
      <c r="K13" s="45">
        <f>SUM(K10:K11)</f>
        <v>1651591.32</v>
      </c>
      <c r="L13" s="13">
        <f>E13/D13</f>
        <v>0.53877691571525477</v>
      </c>
      <c r="M13" s="13">
        <f t="shared" si="0"/>
        <v>1</v>
      </c>
      <c r="N13" s="13">
        <f>I13/H13</f>
        <v>1.0000081120823283</v>
      </c>
      <c r="O13" s="13">
        <f>K13/I13</f>
        <v>0.36949079087015585</v>
      </c>
      <c r="P13" s="14">
        <f>((D13/H13)-1)*100</f>
        <v>83.721732497199113</v>
      </c>
      <c r="Q13" s="14">
        <f t="shared" si="2"/>
        <v>-1.0157745834817433</v>
      </c>
      <c r="R13" s="14">
        <f>((G13/K13)-1)*100</f>
        <v>167.89361971216942</v>
      </c>
    </row>
    <row r="16" spans="1:18">
      <c r="J16" s="17"/>
      <c r="K16" s="17"/>
      <c r="L16" s="17"/>
      <c r="M16" s="17"/>
      <c r="N16" s="17"/>
      <c r="O16" s="17"/>
      <c r="P16" s="18"/>
    </row>
    <row r="17" spans="1:16" s="4" customFormat="1" ht="21">
      <c r="A17" s="77" t="s">
        <v>23</v>
      </c>
      <c r="B17" s="77"/>
      <c r="C17" s="77"/>
      <c r="D17" s="77"/>
      <c r="J17" s="19"/>
      <c r="K17" s="19"/>
      <c r="L17" s="19"/>
      <c r="M17" s="19"/>
      <c r="N17" s="19"/>
      <c r="O17" s="19"/>
      <c r="P17" s="20"/>
    </row>
    <row r="18" spans="1:16" ht="15">
      <c r="A18" s="106" t="s">
        <v>1</v>
      </c>
      <c r="B18" s="107" t="s">
        <v>69</v>
      </c>
      <c r="C18" s="107"/>
      <c r="D18" s="107"/>
      <c r="E18" s="107"/>
      <c r="F18" s="109" t="s">
        <v>2</v>
      </c>
      <c r="G18" s="109"/>
      <c r="H18" s="109"/>
      <c r="I18" s="109"/>
      <c r="J18" s="83" t="s">
        <v>3</v>
      </c>
      <c r="K18" s="83"/>
      <c r="L18" s="83"/>
      <c r="M18" s="83"/>
      <c r="N18" s="89" t="s">
        <v>4</v>
      </c>
      <c r="O18" s="89"/>
      <c r="P18" s="90"/>
    </row>
    <row r="19" spans="1:16" ht="15">
      <c r="A19" s="81"/>
      <c r="B19" s="108"/>
      <c r="C19" s="108"/>
      <c r="D19" s="108"/>
      <c r="E19" s="108"/>
      <c r="F19" s="110"/>
      <c r="G19" s="110"/>
      <c r="H19" s="110"/>
      <c r="I19" s="110"/>
      <c r="J19" s="86" t="s">
        <v>69</v>
      </c>
      <c r="K19" s="86"/>
      <c r="L19" s="86" t="s">
        <v>2</v>
      </c>
      <c r="M19" s="86"/>
      <c r="N19" s="111"/>
      <c r="O19" s="111"/>
      <c r="P19" s="112"/>
    </row>
    <row r="20" spans="1:16" ht="59.25" customHeight="1">
      <c r="A20" s="81"/>
      <c r="B20" s="6" t="s">
        <v>24</v>
      </c>
      <c r="C20" s="6" t="s">
        <v>25</v>
      </c>
      <c r="D20" s="6" t="s">
        <v>26</v>
      </c>
      <c r="E20" s="6" t="s">
        <v>27</v>
      </c>
      <c r="F20" s="7" t="s">
        <v>28</v>
      </c>
      <c r="G20" s="7" t="s">
        <v>29</v>
      </c>
      <c r="H20" s="7" t="s">
        <v>30</v>
      </c>
      <c r="I20" s="7" t="s">
        <v>31</v>
      </c>
      <c r="J20" s="8" t="s">
        <v>32</v>
      </c>
      <c r="K20" s="8" t="s">
        <v>33</v>
      </c>
      <c r="L20" s="8" t="s">
        <v>34</v>
      </c>
      <c r="M20" s="8" t="s">
        <v>35</v>
      </c>
      <c r="N20" s="46" t="s">
        <v>17</v>
      </c>
      <c r="O20" s="46" t="s">
        <v>36</v>
      </c>
      <c r="P20" s="47" t="s">
        <v>19</v>
      </c>
    </row>
    <row r="21" spans="1:16" ht="15.75">
      <c r="A21" s="48" t="s">
        <v>37</v>
      </c>
      <c r="B21" s="21">
        <v>3505480</v>
      </c>
      <c r="C21" s="21">
        <v>2677798.9900000002</v>
      </c>
      <c r="D21" s="21">
        <v>2643496.7799999998</v>
      </c>
      <c r="E21" s="21">
        <v>2624024.23</v>
      </c>
      <c r="F21" s="44">
        <v>3456767.8</v>
      </c>
      <c r="G21" s="44">
        <v>2755042.5</v>
      </c>
      <c r="H21" s="44">
        <v>2338518.67</v>
      </c>
      <c r="I21" s="44">
        <v>2334778.67</v>
      </c>
      <c r="J21" s="38">
        <f>D21/B21</f>
        <v>0.75410408275043639</v>
      </c>
      <c r="K21" s="38">
        <f>E21/D21</f>
        <v>0.99263379091386683</v>
      </c>
      <c r="L21" s="38">
        <f>H21/F21</f>
        <v>0.6765044125902816</v>
      </c>
      <c r="M21" s="38">
        <f>I21/H21</f>
        <v>0.99840069696770906</v>
      </c>
      <c r="N21" s="57">
        <f>((B21/F21)-1)*100</f>
        <v>1.4091834574483153</v>
      </c>
      <c r="O21" s="57">
        <f t="shared" ref="O21:P25" si="4">((D21/H21)-1)*100</f>
        <v>13.041508452015037</v>
      </c>
      <c r="P21" s="57">
        <f t="shared" si="4"/>
        <v>12.38856443724492</v>
      </c>
    </row>
    <row r="22" spans="1:16" ht="30">
      <c r="A22" s="48" t="s">
        <v>38</v>
      </c>
      <c r="B22" s="21">
        <v>704970</v>
      </c>
      <c r="C22" s="21">
        <v>410479.86</v>
      </c>
      <c r="D22" s="21">
        <v>363647.56</v>
      </c>
      <c r="E22" s="21">
        <v>346573.03</v>
      </c>
      <c r="F22" s="44">
        <v>770661.99</v>
      </c>
      <c r="G22" s="44">
        <v>403686.6</v>
      </c>
      <c r="H22" s="44">
        <v>340806.56</v>
      </c>
      <c r="I22" s="44">
        <v>313901.48</v>
      </c>
      <c r="J22" s="38">
        <f>D22/B22</f>
        <v>0.51583409223087506</v>
      </c>
      <c r="K22" s="38">
        <f>E22/D22</f>
        <v>0.95304648819862847</v>
      </c>
      <c r="L22" s="38">
        <f>H22/F22</f>
        <v>0.44222572855837877</v>
      </c>
      <c r="M22" s="38">
        <f>I22/H22</f>
        <v>0.92105468861866968</v>
      </c>
      <c r="N22" s="57">
        <f>((B22/F22)-1)*100</f>
        <v>-8.5240988724512015</v>
      </c>
      <c r="O22" s="57">
        <f t="shared" si="4"/>
        <v>6.7020423550532504</v>
      </c>
      <c r="P22" s="57">
        <f t="shared" si="4"/>
        <v>10.408217890530501</v>
      </c>
    </row>
    <row r="23" spans="1:16" ht="15.75">
      <c r="A23" s="48" t="s">
        <v>20</v>
      </c>
      <c r="B23" s="21">
        <v>3801793.15</v>
      </c>
      <c r="C23" s="21">
        <v>3787793.15</v>
      </c>
      <c r="D23" s="21">
        <v>3787793.15</v>
      </c>
      <c r="E23" s="21">
        <v>3787793.15</v>
      </c>
      <c r="F23" s="21">
        <v>0</v>
      </c>
      <c r="G23" s="21">
        <v>0</v>
      </c>
      <c r="H23" s="53">
        <v>0</v>
      </c>
      <c r="I23" s="53">
        <v>0</v>
      </c>
      <c r="J23" s="38">
        <f>D23/B23</f>
        <v>0.99631752716478017</v>
      </c>
      <c r="K23" s="38">
        <f>E23/D23</f>
        <v>1</v>
      </c>
      <c r="L23" s="38"/>
      <c r="M23" s="38"/>
      <c r="N23" s="57"/>
      <c r="O23" s="57"/>
      <c r="P23" s="57"/>
    </row>
    <row r="24" spans="1:16" ht="15" customHeight="1">
      <c r="A24" s="48" t="s">
        <v>39</v>
      </c>
      <c r="B24" s="21">
        <v>199890</v>
      </c>
      <c r="C24" s="21">
        <v>41253.660000000003</v>
      </c>
      <c r="D24" s="21">
        <v>22398.27</v>
      </c>
      <c r="E24" s="21">
        <v>22398.27</v>
      </c>
      <c r="F24" s="44">
        <v>242445.95</v>
      </c>
      <c r="G24" s="44">
        <v>73452.259999999995</v>
      </c>
      <c r="H24" s="21">
        <v>56696.72</v>
      </c>
      <c r="I24" s="21">
        <v>28022.45</v>
      </c>
      <c r="J24" s="38">
        <f>D24/B24</f>
        <v>0.11205297913852619</v>
      </c>
      <c r="K24" s="38">
        <f t="shared" ref="K24:K25" si="5">E24/D24</f>
        <v>1</v>
      </c>
      <c r="L24" s="38">
        <f>H24/F24</f>
        <v>0.23385302992275184</v>
      </c>
      <c r="M24" s="38">
        <f>I24/H24</f>
        <v>0.49425169568892169</v>
      </c>
      <c r="N24" s="57">
        <f>((B24/F24)-1)*100</f>
        <v>-17.552757635258498</v>
      </c>
      <c r="O24" s="57">
        <f>((D24/H24)-1)*100</f>
        <v>-60.494592985273222</v>
      </c>
      <c r="P24" s="57">
        <f>((E24/I24)-1)*100</f>
        <v>-20.070265091025231</v>
      </c>
    </row>
    <row r="25" spans="1:16" s="22" customFormat="1" ht="15.75">
      <c r="A25" s="49" t="s">
        <v>40</v>
      </c>
      <c r="B25" s="12">
        <f t="shared" ref="B25:E25" si="6">SUM(B21:B24)</f>
        <v>8212133.1500000004</v>
      </c>
      <c r="C25" s="12">
        <f t="shared" si="6"/>
        <v>6917325.6600000001</v>
      </c>
      <c r="D25" s="12">
        <f>SUM(D21:D24)</f>
        <v>6817335.7599999998</v>
      </c>
      <c r="E25" s="12">
        <f t="shared" si="6"/>
        <v>6780788.6799999997</v>
      </c>
      <c r="F25" s="39">
        <f t="shared" ref="F25" si="7">SUM(F21:F24)</f>
        <v>4469875.74</v>
      </c>
      <c r="G25" s="39">
        <f>SUM(G21:G24)</f>
        <v>3232181.36</v>
      </c>
      <c r="H25" s="39">
        <f>SUM(H21:H24)</f>
        <v>2736021.95</v>
      </c>
      <c r="I25" s="39">
        <f>SUM(I21:I24)</f>
        <v>2676702.6</v>
      </c>
      <c r="J25" s="40">
        <f>D25/B25</f>
        <v>0.83015407026126942</v>
      </c>
      <c r="K25" s="40">
        <f t="shared" si="5"/>
        <v>0.99463909637333159</v>
      </c>
      <c r="L25" s="40">
        <f t="shared" ref="L25" si="8">H25/F25</f>
        <v>0.61210246305415195</v>
      </c>
      <c r="M25" s="40">
        <f>I25/H25</f>
        <v>0.97831912496169848</v>
      </c>
      <c r="N25" s="58">
        <f>((B25/F25)-1)*100</f>
        <v>83.721732497199113</v>
      </c>
      <c r="O25" s="58">
        <f t="shared" si="4"/>
        <v>149.16962965154573</v>
      </c>
      <c r="P25" s="58">
        <f t="shared" si="4"/>
        <v>153.32618872189983</v>
      </c>
    </row>
    <row r="26" spans="1:16" ht="15.7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>
      <c r="N27" s="23"/>
      <c r="O27" s="24"/>
      <c r="P27" s="24"/>
    </row>
  </sheetData>
  <mergeCells count="17">
    <mergeCell ref="A18:A20"/>
    <mergeCell ref="B18:E19"/>
    <mergeCell ref="F18:I19"/>
    <mergeCell ref="J18:M18"/>
    <mergeCell ref="N18:P19"/>
    <mergeCell ref="J19:K19"/>
    <mergeCell ref="L19:M19"/>
    <mergeCell ref="A17:D17"/>
    <mergeCell ref="A1:P1"/>
    <mergeCell ref="A5:D5"/>
    <mergeCell ref="A6:A8"/>
    <mergeCell ref="L6:O6"/>
    <mergeCell ref="L7:M7"/>
    <mergeCell ref="N7:O7"/>
    <mergeCell ref="P6:R7"/>
    <mergeCell ref="H6:K7"/>
    <mergeCell ref="B6:G7"/>
  </mergeCells>
  <pageMargins left="0.39370078740157483" right="0.39370078740157483" top="1.3779527559055118" bottom="0.78740157480314965" header="0.39370078740157483" footer="0.39370078740157483"/>
  <pageSetup paperSize="9" scale="62" fitToWidth="0" fitToHeight="0" pageOrder="overThenDown" orientation="landscape" useFirstPageNumber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"/>
  <sheetViews>
    <sheetView tabSelected="1" topLeftCell="G10" zoomScale="90" zoomScaleNormal="90" workbookViewId="0">
      <selection activeCell="D38" sqref="D38"/>
    </sheetView>
  </sheetViews>
  <sheetFormatPr baseColWidth="10" defaultRowHeight="14.25"/>
  <cols>
    <col min="1" max="1" width="27.125" style="16" customWidth="1"/>
    <col min="2" max="2" width="13.375" customWidth="1"/>
    <col min="3" max="3" width="14.875" customWidth="1"/>
    <col min="4" max="4" width="11.875" customWidth="1"/>
    <col min="5" max="5" width="15.625" customWidth="1"/>
    <col min="6" max="6" width="14.375" customWidth="1"/>
    <col min="7" max="7" width="12.75" customWidth="1"/>
    <col min="8" max="8" width="12.25" customWidth="1"/>
    <col min="9" max="9" width="13.375" customWidth="1"/>
    <col min="10" max="10" width="13.625" customWidth="1"/>
    <col min="11" max="11" width="12.625" style="25" bestFit="1" customWidth="1"/>
    <col min="12" max="13" width="6" style="25" customWidth="1"/>
    <col min="14" max="14" width="5.875" style="25" customWidth="1"/>
    <col min="15" max="15" width="7" style="25" customWidth="1"/>
    <col min="16" max="16" width="6.375" style="25" customWidth="1"/>
    <col min="17" max="17" width="6.25" style="25" customWidth="1"/>
    <col min="18" max="18" width="7.125" style="25" customWidth="1"/>
    <col min="19" max="19" width="6.75" customWidth="1"/>
    <col min="20" max="20" width="6.25" customWidth="1"/>
    <col min="21" max="1025" width="9.625" customWidth="1"/>
    <col min="1026" max="1026" width="11" customWidth="1"/>
  </cols>
  <sheetData>
    <row r="1" spans="1:19" s="1" customFormat="1" ht="30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>
      <c r="A2"/>
      <c r="L2" s="69"/>
      <c r="M2" s="69"/>
      <c r="N2" s="69"/>
      <c r="O2" s="69"/>
      <c r="P2" s="69"/>
      <c r="Q2" s="69"/>
      <c r="R2" s="69"/>
      <c r="S2" s="69"/>
    </row>
    <row r="3" spans="1:19" ht="14.25" customHeight="1">
      <c r="A3"/>
      <c r="H3" s="70"/>
      <c r="I3" s="70"/>
      <c r="J3" s="70"/>
      <c r="K3" s="70"/>
      <c r="L3" s="69"/>
      <c r="M3" s="69"/>
      <c r="N3" s="69"/>
      <c r="O3" s="69"/>
      <c r="P3" s="69"/>
      <c r="Q3" s="69"/>
      <c r="R3" s="69"/>
      <c r="S3" s="69"/>
    </row>
    <row r="4" spans="1:19" ht="15.75" customHeight="1">
      <c r="A4" s="2"/>
      <c r="B4" s="3"/>
      <c r="C4" s="3"/>
      <c r="D4" s="3"/>
      <c r="E4" s="3"/>
      <c r="F4" s="3"/>
      <c r="G4" s="3"/>
      <c r="H4" s="70"/>
      <c r="I4" s="70"/>
      <c r="J4" s="70"/>
      <c r="K4" s="70"/>
      <c r="L4" s="26"/>
      <c r="M4" s="26"/>
      <c r="N4" s="26"/>
      <c r="O4" s="26"/>
      <c r="P4" s="26"/>
    </row>
    <row r="5" spans="1:19" s="4" customFormat="1" ht="21">
      <c r="A5" s="27" t="s">
        <v>41</v>
      </c>
      <c r="B5" s="3"/>
      <c r="C5" s="3"/>
      <c r="D5" s="3"/>
      <c r="E5" s="3"/>
      <c r="F5" s="3"/>
      <c r="G5" s="3"/>
      <c r="H5" s="3"/>
      <c r="I5" s="3"/>
      <c r="J5" s="3"/>
      <c r="K5" s="26"/>
      <c r="L5" s="26"/>
      <c r="M5" s="26"/>
      <c r="N5" s="26"/>
      <c r="O5" s="26"/>
      <c r="P5" s="26"/>
    </row>
    <row r="6" spans="1:19" ht="15" customHeight="1">
      <c r="A6" s="123" t="s">
        <v>42</v>
      </c>
      <c r="B6" s="121" t="s">
        <v>69</v>
      </c>
      <c r="C6" s="121"/>
      <c r="D6" s="121"/>
      <c r="E6" s="121"/>
      <c r="F6" s="121"/>
      <c r="G6" s="121"/>
      <c r="H6" s="125" t="s">
        <v>2</v>
      </c>
      <c r="I6" s="126"/>
      <c r="J6" s="126"/>
      <c r="K6" s="126"/>
      <c r="L6" s="128" t="s">
        <v>43</v>
      </c>
      <c r="M6" s="128"/>
      <c r="N6" s="128"/>
      <c r="O6" s="128"/>
      <c r="P6" s="129" t="s">
        <v>44</v>
      </c>
      <c r="Q6" s="114"/>
      <c r="R6" s="114"/>
    </row>
    <row r="7" spans="1:19" ht="15" customHeight="1">
      <c r="A7" s="123"/>
      <c r="B7" s="121"/>
      <c r="C7" s="121"/>
      <c r="D7" s="121"/>
      <c r="E7" s="121"/>
      <c r="F7" s="121"/>
      <c r="G7" s="121"/>
      <c r="H7" s="125"/>
      <c r="I7" s="126"/>
      <c r="J7" s="126"/>
      <c r="K7" s="126"/>
      <c r="L7" s="127">
        <v>2021</v>
      </c>
      <c r="M7" s="127"/>
      <c r="N7" s="127">
        <v>2022</v>
      </c>
      <c r="O7" s="127"/>
      <c r="P7" s="129"/>
      <c r="Q7" s="114"/>
      <c r="R7" s="114"/>
    </row>
    <row r="8" spans="1:19" ht="63" customHeight="1">
      <c r="A8" s="124"/>
      <c r="B8" s="63" t="s">
        <v>76</v>
      </c>
      <c r="C8" s="63" t="s">
        <v>75</v>
      </c>
      <c r="D8" s="63" t="s">
        <v>45</v>
      </c>
      <c r="E8" s="63" t="s">
        <v>46</v>
      </c>
      <c r="F8" s="63" t="s">
        <v>47</v>
      </c>
      <c r="G8" s="63" t="s">
        <v>48</v>
      </c>
      <c r="H8" s="29" t="s">
        <v>49</v>
      </c>
      <c r="I8" s="29" t="s">
        <v>50</v>
      </c>
      <c r="J8" s="29" t="s">
        <v>51</v>
      </c>
      <c r="K8" s="29" t="s">
        <v>52</v>
      </c>
      <c r="L8" s="68" t="s">
        <v>13</v>
      </c>
      <c r="M8" s="68" t="s">
        <v>14</v>
      </c>
      <c r="N8" s="68" t="s">
        <v>15</v>
      </c>
      <c r="O8" s="68" t="s">
        <v>16</v>
      </c>
      <c r="P8" s="56" t="s">
        <v>17</v>
      </c>
      <c r="Q8" s="56" t="s">
        <v>18</v>
      </c>
      <c r="R8" s="56" t="s">
        <v>19</v>
      </c>
      <c r="S8" s="25"/>
    </row>
    <row r="9" spans="1:19" ht="15" customHeight="1">
      <c r="A9" s="52" t="s">
        <v>71</v>
      </c>
      <c r="B9" s="66">
        <v>0</v>
      </c>
      <c r="C9" s="66">
        <v>0</v>
      </c>
      <c r="D9" s="9">
        <v>0</v>
      </c>
      <c r="E9" s="9">
        <v>167.77</v>
      </c>
      <c r="F9" s="9">
        <v>0</v>
      </c>
      <c r="G9" s="9">
        <v>167.77</v>
      </c>
      <c r="H9" s="9">
        <v>0</v>
      </c>
      <c r="I9" s="55">
        <v>0</v>
      </c>
      <c r="J9" s="55">
        <v>0</v>
      </c>
      <c r="K9" s="55">
        <v>0</v>
      </c>
      <c r="L9" s="10"/>
      <c r="M9" s="10">
        <f>G9/E9</f>
        <v>1</v>
      </c>
      <c r="N9" s="10"/>
      <c r="O9" s="10"/>
      <c r="P9" s="11"/>
      <c r="Q9" s="11"/>
      <c r="R9" s="56"/>
      <c r="S9" s="25"/>
    </row>
    <row r="10" spans="1:19" s="4" customFormat="1" ht="16.5">
      <c r="A10" s="30" t="s">
        <v>53</v>
      </c>
      <c r="B10" s="67">
        <v>4224450</v>
      </c>
      <c r="C10" s="67">
        <v>0</v>
      </c>
      <c r="D10" s="9">
        <v>4224450</v>
      </c>
      <c r="E10" s="9">
        <v>4224450</v>
      </c>
      <c r="F10" s="9">
        <v>0</v>
      </c>
      <c r="G10" s="9">
        <v>4224450</v>
      </c>
      <c r="H10" s="44">
        <v>4227429.79</v>
      </c>
      <c r="I10" s="44">
        <v>4227462</v>
      </c>
      <c r="J10" s="44">
        <v>0</v>
      </c>
      <c r="K10" s="44">
        <v>1409141.32</v>
      </c>
      <c r="L10" s="10">
        <f>E10/D10</f>
        <v>1</v>
      </c>
      <c r="M10" s="10">
        <f>G10/E10</f>
        <v>1</v>
      </c>
      <c r="N10" s="10">
        <f>I10/H10</f>
        <v>1.0000076192868008</v>
      </c>
      <c r="O10" s="10">
        <f>K10/I10</f>
        <v>0.3333303338977382</v>
      </c>
      <c r="P10" s="11">
        <f>((D10/H10)-1)*100</f>
        <v>-7.0487036994648644E-2</v>
      </c>
      <c r="Q10" s="11">
        <f>((E10/I10)-1)*100</f>
        <v>-7.1248422812553169E-2</v>
      </c>
      <c r="R10" s="11">
        <f>((G10/K10)-1)*100</f>
        <v>199.78895232452624</v>
      </c>
      <c r="S10" s="28"/>
    </row>
    <row r="11" spans="1:19" s="4" customFormat="1" ht="16.5">
      <c r="A11" s="30" t="s">
        <v>54</v>
      </c>
      <c r="B11" s="67">
        <v>199890</v>
      </c>
      <c r="C11" s="67">
        <v>0</v>
      </c>
      <c r="D11" s="9">
        <v>199890</v>
      </c>
      <c r="E11" s="9">
        <v>199890</v>
      </c>
      <c r="F11" s="9">
        <v>0</v>
      </c>
      <c r="G11" s="9">
        <v>199890</v>
      </c>
      <c r="H11" s="44">
        <v>242445.95</v>
      </c>
      <c r="I11" s="44">
        <v>242450</v>
      </c>
      <c r="J11" s="44">
        <v>0</v>
      </c>
      <c r="K11" s="44">
        <v>242450</v>
      </c>
      <c r="L11" s="10">
        <f>E11/D11</f>
        <v>1</v>
      </c>
      <c r="M11" s="10">
        <f t="shared" ref="M11:M13" si="0">G11/E11</f>
        <v>1</v>
      </c>
      <c r="N11" s="10">
        <f>I11/H11</f>
        <v>1.0000167047541937</v>
      </c>
      <c r="O11" s="10">
        <f t="shared" ref="O11:O13" si="1">K11/I11</f>
        <v>1</v>
      </c>
      <c r="P11" s="11">
        <f t="shared" ref="P11:P13" si="2">((D11/H11)-1)*100</f>
        <v>-17.552757635258498</v>
      </c>
      <c r="Q11" s="11">
        <f t="shared" ref="Q11:Q13" si="3">((E11/I11)-1)*100</f>
        <v>-17.554134873169723</v>
      </c>
      <c r="R11" s="11">
        <f t="shared" ref="R11" si="4">((G11/K11)-1)*100</f>
        <v>-17.554134873169723</v>
      </c>
      <c r="S11" s="28"/>
    </row>
    <row r="12" spans="1:19" s="4" customFormat="1" ht="30">
      <c r="A12" s="65" t="s">
        <v>77</v>
      </c>
      <c r="B12" s="67">
        <v>0</v>
      </c>
      <c r="C12" s="67">
        <v>3787793.15</v>
      </c>
      <c r="D12" s="67">
        <v>3787793.15</v>
      </c>
      <c r="E12" s="9">
        <v>0</v>
      </c>
      <c r="F12" s="9">
        <v>0</v>
      </c>
      <c r="G12" s="9">
        <v>0</v>
      </c>
      <c r="H12" s="44">
        <v>0</v>
      </c>
      <c r="I12" s="44">
        <v>0</v>
      </c>
      <c r="J12" s="44">
        <v>0</v>
      </c>
      <c r="K12" s="44">
        <v>0</v>
      </c>
      <c r="L12" s="10"/>
      <c r="M12" s="10"/>
      <c r="N12" s="10"/>
      <c r="O12" s="10"/>
      <c r="P12" s="11"/>
      <c r="Q12" s="11"/>
      <c r="R12" s="11"/>
      <c r="S12" s="28"/>
    </row>
    <row r="13" spans="1:19" s="15" customFormat="1" ht="16.5">
      <c r="A13" s="31" t="s">
        <v>55</v>
      </c>
      <c r="B13" s="64">
        <f>SUM(B9:B12)</f>
        <v>4424340</v>
      </c>
      <c r="C13" s="64">
        <f>SUM(C9:C12)</f>
        <v>3787793.15</v>
      </c>
      <c r="D13" s="12">
        <f>SUM(D10:D12)</f>
        <v>8212133.1500000004</v>
      </c>
      <c r="E13" s="12">
        <f>SUM(E9:E12)</f>
        <v>4424507.7699999996</v>
      </c>
      <c r="F13" s="12">
        <f>SUM(F10:F11)</f>
        <v>0</v>
      </c>
      <c r="G13" s="12">
        <f>SUM(G9:G12)</f>
        <v>4424507.7699999996</v>
      </c>
      <c r="H13" s="45">
        <f>SUM(H10:H11)</f>
        <v>4469875.74</v>
      </c>
      <c r="I13" s="45">
        <f>SUM(I10:I11)</f>
        <v>4469912</v>
      </c>
      <c r="J13" s="45">
        <f>SUM(J10:J11)</f>
        <v>0</v>
      </c>
      <c r="K13" s="45">
        <f>SUM(K10:K11)</f>
        <v>1651591.32</v>
      </c>
      <c r="L13" s="13">
        <f>E13/D13</f>
        <v>0.53877691571525477</v>
      </c>
      <c r="M13" s="13">
        <f t="shared" si="0"/>
        <v>1</v>
      </c>
      <c r="N13" s="13">
        <f>I13/H13</f>
        <v>1.0000081120823283</v>
      </c>
      <c r="O13" s="13">
        <f t="shared" si="1"/>
        <v>0.36949079087015585</v>
      </c>
      <c r="P13" s="14">
        <f t="shared" si="2"/>
        <v>83.721732497199113</v>
      </c>
      <c r="Q13" s="14">
        <f t="shared" si="3"/>
        <v>-1.0157745834817433</v>
      </c>
      <c r="R13" s="14">
        <f>((G13/K13)-1)*100</f>
        <v>167.89361971216942</v>
      </c>
      <c r="S13" s="32"/>
    </row>
    <row r="14" spans="1:19">
      <c r="K14" s="33"/>
      <c r="S14" s="25"/>
    </row>
    <row r="15" spans="1:19">
      <c r="S15" s="25"/>
    </row>
    <row r="16" spans="1:19">
      <c r="K16" s="34"/>
      <c r="L16" s="34"/>
      <c r="M16" s="34"/>
      <c r="N16" s="34"/>
      <c r="O16" s="34"/>
      <c r="P16" s="34"/>
      <c r="Q16" s="34"/>
      <c r="R16" s="35"/>
      <c r="S16" s="25"/>
    </row>
    <row r="17" spans="1:21" s="4" customFormat="1" ht="21">
      <c r="A17" s="27" t="s">
        <v>56</v>
      </c>
      <c r="K17" s="36"/>
      <c r="L17" s="36"/>
      <c r="M17" s="36"/>
      <c r="N17" s="36"/>
      <c r="O17" s="36"/>
      <c r="P17" s="36"/>
      <c r="Q17" s="36"/>
      <c r="R17" s="37"/>
      <c r="S17" s="28"/>
    </row>
    <row r="18" spans="1:21" ht="22.5" customHeight="1">
      <c r="A18" s="123" t="s">
        <v>42</v>
      </c>
      <c r="B18" s="121" t="s">
        <v>69</v>
      </c>
      <c r="C18" s="122"/>
      <c r="D18" s="122"/>
      <c r="E18" s="122"/>
      <c r="F18" s="122"/>
      <c r="G18" s="122"/>
      <c r="H18" s="125" t="s">
        <v>2</v>
      </c>
      <c r="I18" s="126"/>
      <c r="J18" s="126"/>
      <c r="K18" s="126"/>
      <c r="L18" s="118" t="s">
        <v>43</v>
      </c>
      <c r="M18" s="119"/>
      <c r="N18" s="119"/>
      <c r="O18" s="119"/>
      <c r="P18" s="119"/>
      <c r="Q18" s="120"/>
      <c r="R18" s="114" t="s">
        <v>44</v>
      </c>
      <c r="S18" s="114"/>
      <c r="T18" s="114"/>
      <c r="U18" s="25"/>
    </row>
    <row r="19" spans="1:21" ht="14.25" customHeight="1">
      <c r="A19" s="123"/>
      <c r="B19" s="122"/>
      <c r="C19" s="122"/>
      <c r="D19" s="122"/>
      <c r="E19" s="122"/>
      <c r="F19" s="122"/>
      <c r="G19" s="122"/>
      <c r="H19" s="125"/>
      <c r="I19" s="126"/>
      <c r="J19" s="126"/>
      <c r="K19" s="126"/>
      <c r="L19" s="115" t="s">
        <v>69</v>
      </c>
      <c r="M19" s="116"/>
      <c r="N19" s="117"/>
      <c r="O19" s="115" t="s">
        <v>2</v>
      </c>
      <c r="P19" s="116"/>
      <c r="Q19" s="117"/>
      <c r="R19" s="114"/>
      <c r="S19" s="114"/>
      <c r="T19" s="114"/>
      <c r="U19" s="25"/>
    </row>
    <row r="20" spans="1:21" ht="51.75" customHeight="1">
      <c r="A20" s="124"/>
      <c r="B20" s="63" t="s">
        <v>74</v>
      </c>
      <c r="C20" s="63" t="s">
        <v>75</v>
      </c>
      <c r="D20" s="63" t="s">
        <v>57</v>
      </c>
      <c r="E20" s="63" t="s">
        <v>58</v>
      </c>
      <c r="F20" s="63" t="s">
        <v>59</v>
      </c>
      <c r="G20" s="63" t="s">
        <v>60</v>
      </c>
      <c r="H20" s="29" t="s">
        <v>61</v>
      </c>
      <c r="I20" s="29" t="s">
        <v>62</v>
      </c>
      <c r="J20" s="29" t="s">
        <v>63</v>
      </c>
      <c r="K20" s="29" t="s">
        <v>64</v>
      </c>
      <c r="L20" s="61" t="s">
        <v>13</v>
      </c>
      <c r="M20" s="5" t="s">
        <v>32</v>
      </c>
      <c r="N20" s="5" t="s">
        <v>33</v>
      </c>
      <c r="O20" s="59" t="s">
        <v>15</v>
      </c>
      <c r="P20" s="5" t="s">
        <v>34</v>
      </c>
      <c r="Q20" s="5" t="s">
        <v>35</v>
      </c>
      <c r="R20" s="56" t="s">
        <v>17</v>
      </c>
      <c r="S20" s="56" t="s">
        <v>36</v>
      </c>
      <c r="T20" s="56" t="s">
        <v>19</v>
      </c>
      <c r="U20" s="25"/>
    </row>
    <row r="21" spans="1:21" ht="15.75">
      <c r="A21" s="30" t="s">
        <v>65</v>
      </c>
      <c r="B21" s="21">
        <v>3505480</v>
      </c>
      <c r="C21" s="21">
        <v>0</v>
      </c>
      <c r="D21" s="21">
        <v>3505480</v>
      </c>
      <c r="E21" s="21">
        <v>2677798.9900000002</v>
      </c>
      <c r="F21" s="21">
        <v>2643496.7799999998</v>
      </c>
      <c r="G21" s="21">
        <v>2624024.23</v>
      </c>
      <c r="H21" s="44">
        <v>3456767.8</v>
      </c>
      <c r="I21" s="44">
        <v>2755042.5</v>
      </c>
      <c r="J21" s="44">
        <v>2338518.67</v>
      </c>
      <c r="K21" s="44">
        <v>2334778.67</v>
      </c>
      <c r="L21" s="60">
        <f>+E21/D21</f>
        <v>0.76388939317868032</v>
      </c>
      <c r="M21" s="38">
        <f>F21/D21</f>
        <v>0.75410408275043639</v>
      </c>
      <c r="N21" s="38">
        <f>G21/F21</f>
        <v>0.99263379091386683</v>
      </c>
      <c r="O21" s="38">
        <f>+I21/H21</f>
        <v>0.79699958440945906</v>
      </c>
      <c r="P21" s="38">
        <f>J21/H21</f>
        <v>0.6765044125902816</v>
      </c>
      <c r="Q21" s="38">
        <f>K21/J21</f>
        <v>0.99840069696770906</v>
      </c>
      <c r="R21" s="57">
        <f>((D21/H21)-1)*100</f>
        <v>1.4091834574483153</v>
      </c>
      <c r="S21" s="57">
        <f t="shared" ref="S21:T25" si="5">((F21/J21)-1)*100</f>
        <v>13.041508452015037</v>
      </c>
      <c r="T21" s="57">
        <f t="shared" si="5"/>
        <v>12.38856443724492</v>
      </c>
      <c r="U21" s="25"/>
    </row>
    <row r="22" spans="1:21" ht="30" customHeight="1">
      <c r="A22" s="65" t="s">
        <v>66</v>
      </c>
      <c r="B22" s="21">
        <v>704970</v>
      </c>
      <c r="C22" s="21">
        <v>0</v>
      </c>
      <c r="D22" s="21">
        <v>704970</v>
      </c>
      <c r="E22" s="21">
        <v>410479.86</v>
      </c>
      <c r="F22" s="21">
        <v>363647.56</v>
      </c>
      <c r="G22" s="21">
        <v>346573.03</v>
      </c>
      <c r="H22" s="44">
        <v>770661.99</v>
      </c>
      <c r="I22" s="44">
        <v>403686.6</v>
      </c>
      <c r="J22" s="44">
        <v>340806.56</v>
      </c>
      <c r="K22" s="44">
        <v>313901.48</v>
      </c>
      <c r="L22" s="60">
        <f t="shared" ref="L22:L25" si="6">+E22/D22</f>
        <v>0.5822657134346142</v>
      </c>
      <c r="M22" s="38">
        <f>F22/D22</f>
        <v>0.51583409223087506</v>
      </c>
      <c r="N22" s="38">
        <f>G22/F22</f>
        <v>0.95304648819862847</v>
      </c>
      <c r="O22" s="38">
        <f t="shared" ref="O22:O25" si="7">+I22/H22</f>
        <v>0.52381797109261863</v>
      </c>
      <c r="P22" s="38">
        <f>J22/H22</f>
        <v>0.44222572855837877</v>
      </c>
      <c r="Q22" s="38">
        <f>K22/J22</f>
        <v>0.92105468861866968</v>
      </c>
      <c r="R22" s="57">
        <f>((D22/H22)-1)*100</f>
        <v>-8.5240988724512015</v>
      </c>
      <c r="S22" s="57">
        <f t="shared" si="5"/>
        <v>6.7020423550532504</v>
      </c>
      <c r="T22" s="57">
        <f t="shared" si="5"/>
        <v>10.408217890530501</v>
      </c>
      <c r="U22" s="25"/>
    </row>
    <row r="23" spans="1:21" ht="15.75">
      <c r="A23" s="30" t="s">
        <v>53</v>
      </c>
      <c r="B23" s="21">
        <v>14000</v>
      </c>
      <c r="C23" s="67">
        <v>3787793.15</v>
      </c>
      <c r="D23" s="21">
        <v>3801793.15</v>
      </c>
      <c r="E23" s="21">
        <v>3787793.15</v>
      </c>
      <c r="F23" s="21">
        <v>3787793.15</v>
      </c>
      <c r="G23" s="21">
        <v>3787793.15</v>
      </c>
      <c r="H23" s="21">
        <v>0</v>
      </c>
      <c r="I23" s="21">
        <v>0</v>
      </c>
      <c r="J23" s="53">
        <v>0</v>
      </c>
      <c r="K23" s="53">
        <v>0</v>
      </c>
      <c r="L23" s="60">
        <f t="shared" si="6"/>
        <v>0.99631752716478017</v>
      </c>
      <c r="M23" s="38">
        <f>F23/D23</f>
        <v>0.99631752716478017</v>
      </c>
      <c r="N23" s="38">
        <f>G23/F23</f>
        <v>1</v>
      </c>
      <c r="O23" s="38">
        <v>0</v>
      </c>
      <c r="P23" s="38"/>
      <c r="Q23" s="38"/>
      <c r="R23" s="57"/>
      <c r="S23" s="57"/>
      <c r="T23" s="57"/>
      <c r="U23" s="25"/>
    </row>
    <row r="24" spans="1:21" ht="15.75">
      <c r="A24" s="30" t="s">
        <v>67</v>
      </c>
      <c r="B24" s="21">
        <v>199890</v>
      </c>
      <c r="C24" s="21">
        <v>0</v>
      </c>
      <c r="D24" s="21">
        <v>199890</v>
      </c>
      <c r="E24" s="21">
        <v>41253.660000000003</v>
      </c>
      <c r="F24" s="21">
        <v>22398.27</v>
      </c>
      <c r="G24" s="21">
        <v>22398.27</v>
      </c>
      <c r="H24" s="44">
        <v>242445.95</v>
      </c>
      <c r="I24" s="44">
        <v>73452.259999999995</v>
      </c>
      <c r="J24" s="21">
        <v>56696.72</v>
      </c>
      <c r="K24" s="21">
        <v>28022.45</v>
      </c>
      <c r="L24" s="60">
        <f t="shared" si="6"/>
        <v>0.20638180999549754</v>
      </c>
      <c r="M24" s="38">
        <f>F24/D24</f>
        <v>0.11205297913852619</v>
      </c>
      <c r="N24" s="38">
        <f t="shared" ref="N24:N25" si="8">G24/F24</f>
        <v>1</v>
      </c>
      <c r="O24" s="38">
        <f t="shared" si="7"/>
        <v>0.30296344401710978</v>
      </c>
      <c r="P24" s="38">
        <f>J24/H24</f>
        <v>0.23385302992275184</v>
      </c>
      <c r="Q24" s="38">
        <f>K24/J24</f>
        <v>0.49425169568892169</v>
      </c>
      <c r="R24" s="57">
        <f>((D24/H24)-1)*100</f>
        <v>-17.552757635258498</v>
      </c>
      <c r="S24" s="57">
        <f>((F24/J24)-1)*100</f>
        <v>-60.494592985273222</v>
      </c>
      <c r="T24" s="57">
        <f>((G24/K24)-1)*100</f>
        <v>-20.070265091025231</v>
      </c>
      <c r="U24" s="25"/>
    </row>
    <row r="25" spans="1:21" s="22" customFormat="1" ht="15.75">
      <c r="A25" s="31" t="s">
        <v>68</v>
      </c>
      <c r="B25" s="12">
        <f>SUM(B21:B24)</f>
        <v>4424340</v>
      </c>
      <c r="C25" s="12">
        <f>SUM(C21:C24)</f>
        <v>3787793.15</v>
      </c>
      <c r="D25" s="12">
        <f t="shared" ref="D25:G25" si="9">SUM(D21:D24)</f>
        <v>8212133.1500000004</v>
      </c>
      <c r="E25" s="12">
        <f t="shared" si="9"/>
        <v>6917325.6600000001</v>
      </c>
      <c r="F25" s="12">
        <f>SUM(F21:F24)</f>
        <v>6817335.7599999998</v>
      </c>
      <c r="G25" s="12">
        <f t="shared" si="9"/>
        <v>6780788.6799999997</v>
      </c>
      <c r="H25" s="39">
        <f t="shared" ref="H25" si="10">SUM(H21:H24)</f>
        <v>4469875.74</v>
      </c>
      <c r="I25" s="39">
        <f>SUM(I21:I24)</f>
        <v>3232181.36</v>
      </c>
      <c r="J25" s="39">
        <f>SUM(J21:J24)</f>
        <v>2736021.95</v>
      </c>
      <c r="K25" s="39">
        <f>SUM(K21:K24)</f>
        <v>2676702.6</v>
      </c>
      <c r="L25" s="62">
        <f t="shared" si="6"/>
        <v>0.84232994444324127</v>
      </c>
      <c r="M25" s="40">
        <f>F25/D25</f>
        <v>0.83015407026126942</v>
      </c>
      <c r="N25" s="40">
        <f t="shared" si="8"/>
        <v>0.99463909637333159</v>
      </c>
      <c r="O25" s="40">
        <f t="shared" si="7"/>
        <v>0.72310317959756076</v>
      </c>
      <c r="P25" s="40">
        <f t="shared" ref="P25" si="11">J25/H25</f>
        <v>0.61210246305415195</v>
      </c>
      <c r="Q25" s="40">
        <f>K25/J25</f>
        <v>0.97831912496169848</v>
      </c>
      <c r="R25" s="58">
        <f>((D25/H25)-1)*100</f>
        <v>83.721732497199113</v>
      </c>
      <c r="S25" s="58">
        <f t="shared" si="5"/>
        <v>149.16962965154573</v>
      </c>
      <c r="T25" s="58">
        <f t="shared" si="5"/>
        <v>153.32618872189983</v>
      </c>
      <c r="U25" s="41"/>
    </row>
    <row r="26" spans="1:21" ht="15.75">
      <c r="A26" s="2"/>
      <c r="B26" s="3"/>
      <c r="C26" s="3"/>
      <c r="D26" s="3"/>
      <c r="E26" s="3"/>
      <c r="F26" s="3"/>
      <c r="G26" s="3"/>
      <c r="H26" s="3"/>
      <c r="I26" s="3"/>
      <c r="J26" s="3"/>
      <c r="K26" s="26"/>
      <c r="L26" s="26"/>
      <c r="M26" s="26"/>
      <c r="N26" s="26"/>
      <c r="O26" s="26"/>
      <c r="P26" s="26"/>
      <c r="Q26" s="26"/>
      <c r="R26" s="26"/>
      <c r="S26" s="25"/>
    </row>
    <row r="27" spans="1:21">
      <c r="S27" s="25"/>
    </row>
    <row r="28" spans="1:21">
      <c r="S28" s="25"/>
    </row>
    <row r="29" spans="1:21">
      <c r="N29" s="42"/>
      <c r="S29" s="25"/>
    </row>
    <row r="30" spans="1:21">
      <c r="S30" s="25"/>
    </row>
    <row r="31" spans="1:21">
      <c r="B31" s="43"/>
      <c r="C31" s="43"/>
      <c r="D31" s="43"/>
      <c r="E31" s="43"/>
    </row>
  </sheetData>
  <mergeCells count="15">
    <mergeCell ref="A1:R1"/>
    <mergeCell ref="R18:T19"/>
    <mergeCell ref="O19:Q19"/>
    <mergeCell ref="L19:N19"/>
    <mergeCell ref="L18:Q18"/>
    <mergeCell ref="B18:G19"/>
    <mergeCell ref="A18:A20"/>
    <mergeCell ref="H18:K19"/>
    <mergeCell ref="A6:A8"/>
    <mergeCell ref="L7:M7"/>
    <mergeCell ref="N7:O7"/>
    <mergeCell ref="L6:O6"/>
    <mergeCell ref="P6:R7"/>
    <mergeCell ref="H6:K7"/>
    <mergeCell ref="B6:G7"/>
  </mergeCells>
  <pageMargins left="0.70866141732283472" right="0.70866141732283472" top="0.74803149606299213" bottom="0.74803149606299213" header="0.31496062992125984" footer="0.31496062992125984"/>
  <pageSetup paperSize="9" scale="50" fitToWidth="0" fitToHeight="0" pageOrder="overThenDown" orientation="landscape" useFirstPageNumber="1" r:id="rId1"/>
  <headerFooter alignWithMargins="0"/>
  <ignoredErrors>
    <ignoredError sqref="B6" numberStoredAsText="1"/>
    <ignoredError sqref="H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1F5B9-7F1B-4E67-8968-34B6B680F2FC}">
  <dimension ref="B8:B11"/>
  <sheetViews>
    <sheetView workbookViewId="0">
      <selection activeCell="B12" sqref="B12"/>
    </sheetView>
  </sheetViews>
  <sheetFormatPr baseColWidth="10" defaultRowHeight="14.25"/>
  <sheetData>
    <row r="8" spans="2:2">
      <c r="B8" t="e">
        <f>167.77/0</f>
        <v>#DIV/0!</v>
      </c>
    </row>
    <row r="11" spans="2:2">
      <c r="B11">
        <f>1409141.32/4227462</f>
        <v>0.3333303338977382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ESTAT_EXECUCIÓ_PRESSUPOSTÀRIA_a</vt:lpstr>
      <vt:lpstr>ESTADO_EJECUCIÓN_PRESUPUESTARIA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2021-05-13T08:40:05Z</dcterms:created>
  <dcterms:modified xsi:type="dcterms:W3CDTF">2022-01-25T12:38:18Z</dcterms:modified>
</cp:coreProperties>
</file>