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770E2D3F-6CB4-4C1C-A9FD-BC727AB28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T_EJECUCIÓ_PRESSUPOSTÀRIA" sheetId="4" r:id="rId1"/>
    <sheet name="ESTADO_EJECUCIÓN_PRESUPUESTARIA" sheetId="2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I12" i="2"/>
  <c r="H12" i="2"/>
  <c r="F12" i="2"/>
  <c r="D12" i="2"/>
  <c r="K12" i="4"/>
  <c r="J12" i="4"/>
  <c r="I12" i="4"/>
  <c r="H12" i="4"/>
  <c r="F12" i="4"/>
  <c r="D12" i="4"/>
  <c r="Q24" i="4" l="1"/>
  <c r="K24" i="4"/>
  <c r="T24" i="4" s="1"/>
  <c r="J24" i="4"/>
  <c r="P24" i="4" s="1"/>
  <c r="I24" i="4"/>
  <c r="O24" i="4" s="1"/>
  <c r="H24" i="4"/>
  <c r="G24" i="4"/>
  <c r="N24" i="4" s="1"/>
  <c r="F24" i="4"/>
  <c r="E24" i="4"/>
  <c r="C24" i="4"/>
  <c r="B24" i="4"/>
  <c r="R23" i="4"/>
  <c r="P23" i="4"/>
  <c r="O23" i="4"/>
  <c r="D23" i="4"/>
  <c r="M23" i="4" s="1"/>
  <c r="R22" i="4"/>
  <c r="M22" i="4"/>
  <c r="L22" i="4"/>
  <c r="D22" i="4"/>
  <c r="T21" i="4"/>
  <c r="S21" i="4"/>
  <c r="R21" i="4"/>
  <c r="Q21" i="4"/>
  <c r="P21" i="4"/>
  <c r="O21" i="4"/>
  <c r="N21" i="4"/>
  <c r="M21" i="4"/>
  <c r="L21" i="4"/>
  <c r="D21" i="4"/>
  <c r="T20" i="4"/>
  <c r="S20" i="4"/>
  <c r="R20" i="4"/>
  <c r="Q20" i="4"/>
  <c r="P20" i="4"/>
  <c r="O20" i="4"/>
  <c r="N20" i="4"/>
  <c r="D20" i="4"/>
  <c r="D24" i="4" s="1"/>
  <c r="P12" i="4"/>
  <c r="N12" i="4"/>
  <c r="G12" i="4"/>
  <c r="E12" i="4"/>
  <c r="L12" i="4" s="1"/>
  <c r="C12" i="4"/>
  <c r="B12" i="4"/>
  <c r="P11" i="4"/>
  <c r="N11" i="4"/>
  <c r="M11" i="4"/>
  <c r="L11" i="4"/>
  <c r="P10" i="4"/>
  <c r="N10" i="4"/>
  <c r="M10" i="4"/>
  <c r="L10" i="4"/>
  <c r="M9" i="4"/>
  <c r="R22" i="2"/>
  <c r="R24" i="4" l="1"/>
  <c r="M24" i="4"/>
  <c r="L24" i="4"/>
  <c r="M12" i="4"/>
  <c r="S24" i="4"/>
  <c r="L20" i="4"/>
  <c r="L23" i="4"/>
  <c r="M20" i="4"/>
  <c r="D21" i="2"/>
  <c r="L21" i="2" s="1"/>
  <c r="D22" i="2"/>
  <c r="L22" i="2" s="1"/>
  <c r="D23" i="2"/>
  <c r="D20" i="2"/>
  <c r="M20" i="2" s="1"/>
  <c r="B11" i="3"/>
  <c r="B8" i="3"/>
  <c r="G12" i="2"/>
  <c r="P10" i="2"/>
  <c r="L10" i="2"/>
  <c r="E12" i="2"/>
  <c r="C24" i="2"/>
  <c r="B24" i="2"/>
  <c r="B12" i="2"/>
  <c r="C12" i="2"/>
  <c r="O21" i="2"/>
  <c r="O23" i="2"/>
  <c r="O20" i="2"/>
  <c r="L23" i="2"/>
  <c r="L20" i="2" l="1"/>
  <c r="N10" i="2"/>
  <c r="M9" i="2"/>
  <c r="M10" i="2"/>
  <c r="R23" i="2"/>
  <c r="Q21" i="2"/>
  <c r="P23" i="2"/>
  <c r="P21" i="2"/>
  <c r="N21" i="2"/>
  <c r="F24" i="2"/>
  <c r="M22" i="2"/>
  <c r="P11" i="2"/>
  <c r="M11" i="2" l="1"/>
  <c r="E24" i="2" l="1"/>
  <c r="K24" i="2"/>
  <c r="J24" i="2"/>
  <c r="I24" i="2"/>
  <c r="G24" i="2" l="1"/>
  <c r="D24" i="2"/>
  <c r="L24" i="2" s="1"/>
  <c r="N24" i="2" l="1"/>
  <c r="H24" i="2"/>
  <c r="P12" i="2"/>
  <c r="M23" i="2"/>
  <c r="T21" i="2"/>
  <c r="S21" i="2"/>
  <c r="R21" i="2"/>
  <c r="M21" i="2"/>
  <c r="T20" i="2"/>
  <c r="S20" i="2"/>
  <c r="R20" i="2"/>
  <c r="Q20" i="2"/>
  <c r="P20" i="2"/>
  <c r="N20" i="2"/>
  <c r="N11" i="2"/>
  <c r="L11" i="2"/>
  <c r="P24" i="2" l="1"/>
  <c r="O24" i="2"/>
  <c r="M12" i="2"/>
  <c r="T24" i="2"/>
  <c r="R24" i="2"/>
  <c r="M24" i="2"/>
  <c r="Q24" i="2"/>
  <c r="S24" i="2"/>
  <c r="N12" i="2"/>
  <c r="L12" i="2"/>
</calcChain>
</file>

<file path=xl/sharedStrings.xml><?xml version="1.0" encoding="utf-8"?>
<sst xmlns="http://schemas.openxmlformats.org/spreadsheetml/2006/main" count="120" uniqueCount="80">
  <si>
    <t>PRESSUPOST D’INGRESSOS</t>
  </si>
  <si>
    <t>CAPÍTOL</t>
  </si>
  <si>
    <t>% DE REALITZACIÓ</t>
  </si>
  <si>
    <t>TAXES DE VARIACIÓ</t>
  </si>
  <si>
    <t>PREVISIONS TOTALS
(1)</t>
  </si>
  <si>
    <t>DRETS RECONEGUTS NETS
(2)</t>
  </si>
  <si>
    <t>DEVOLUCIONS D’INGRESSOS PAGADES
(3)</t>
  </si>
  <si>
    <t>RECAPTACIÓ LÍQUIDA
(4)</t>
  </si>
  <si>
    <t>PREVISIONS TOTALS
(5)</t>
  </si>
  <si>
    <t>DRETS RECONEGUTS NETS
(6)</t>
  </si>
  <si>
    <t>DEVOLUCIONS D’INGRESSOS PAGADES
(7)</t>
  </si>
  <si>
    <t>RECAPTACIÓ LÍQUIDA
(8)</t>
  </si>
  <si>
    <t>2/1</t>
  </si>
  <si>
    <t>4/2</t>
  </si>
  <si>
    <t>6/5</t>
  </si>
  <si>
    <t>8/6</t>
  </si>
  <si>
    <t>1/5</t>
  </si>
  <si>
    <t>2/6</t>
  </si>
  <si>
    <t>4/8</t>
  </si>
  <si>
    <t>4. TRANSFERÈNCIES CORRENTS</t>
  </si>
  <si>
    <t>7. TRANSFERÈNCIES DE CAPITAL</t>
  </si>
  <si>
    <t>Suma total ingressos</t>
  </si>
  <si>
    <t>PRESSUPOST DE DESPESES</t>
  </si>
  <si>
    <t>CRÈDITS DEFINITIUS
(1)</t>
  </si>
  <si>
    <t>DESPESES COMPROMESES
(2)</t>
  </si>
  <si>
    <t>OBLIGACIONS RECONEGUDES NETES
(3)</t>
  </si>
  <si>
    <t>PAGAMENTS REALITZATS
(4)</t>
  </si>
  <si>
    <t>CRÈDITS DEFINITIUS
(5)</t>
  </si>
  <si>
    <t>DESPESES COMPROMESES
(6)</t>
  </si>
  <si>
    <t>OBLIGACIONS RECONEGUDES NETES
(7)</t>
  </si>
  <si>
    <t>PAGAMENTS REALITZATS
(8)</t>
  </si>
  <si>
    <t>3/1</t>
  </si>
  <si>
    <t>4/3</t>
  </si>
  <si>
    <t>7/5</t>
  </si>
  <si>
    <t>8/7</t>
  </si>
  <si>
    <t>3/7</t>
  </si>
  <si>
    <t>1. DESPESES DE PERSONAL</t>
  </si>
  <si>
    <t>2. DESPESES EN BÉNS CORRENTS I SERVEIS</t>
  </si>
  <si>
    <t>6. INVERSIONS REALS</t>
  </si>
  <si>
    <t>Suma total despeses</t>
  </si>
  <si>
    <t>PRESUPUESTO DE INGRESOS</t>
  </si>
  <si>
    <t>CAPÍTULO</t>
  </si>
  <si>
    <t>% DE REALIZACIÓN</t>
  </si>
  <si>
    <t>TASAS DE VARIACIÓN</t>
  </si>
  <si>
    <t>PREVISIONES TOTALES
(1)</t>
  </si>
  <si>
    <t>DERECHOS RECONOCIDOS NETOS
(2)</t>
  </si>
  <si>
    <t>DEVOLUCIONES DE INGRESOS PAGADAS
(3)</t>
  </si>
  <si>
    <t>RECAUDACIÓN LÍQUIDA
(4)</t>
  </si>
  <si>
    <t>PREVISIONES TOTALES
(5)</t>
  </si>
  <si>
    <t>DERECHOS RECONOCIDOS NETOS
(6)</t>
  </si>
  <si>
    <t>DEVOLUCIONES DE INGRESOS PAGADAS
(7)</t>
  </si>
  <si>
    <t>RECAUDACIÓN LÍQUIDA
(8)</t>
  </si>
  <si>
    <t>4. TRANSFERENCIAS CORRIENTES</t>
  </si>
  <si>
    <t>7. TRANSFERENCIAS DE CAPITAL</t>
  </si>
  <si>
    <t>Suma total ingresos</t>
  </si>
  <si>
    <t>PRESUPUESTO DE GASTOS</t>
  </si>
  <si>
    <t>CRÉDITOS DEFINITIVOS
(1)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</si>
  <si>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</si>
  <si>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</si>
  <si>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</si>
  <si>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</si>
  <si>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</si>
  <si>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</si>
  <si>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</si>
  <si>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1. GASTOS DE PERSONAL</t>
  </si>
  <si>
    <t>2. GASTOS EN BIENES CORRIENTES Y SERVICIOS</t>
  </si>
  <si>
    <t>6. INVERSIONES REALES</t>
  </si>
  <si>
    <t>Suma total gastos</t>
  </si>
  <si>
    <t>2021</t>
  </si>
  <si>
    <t>3. TASAS, PRECIOS PÚBLICOS Y OTROS INGRESOS</t>
  </si>
  <si>
    <t>3. TAXES, PREUS PÚBLICS I ALTRES</t>
  </si>
  <si>
    <t>CRÉDITOS INICIALES</t>
  </si>
  <si>
    <t>MODIFICACIONES DE CRÉDITO</t>
  </si>
  <si>
    <t>PREVISIONES INICIALES</t>
  </si>
  <si>
    <t>PREVISIONS INICIALS</t>
  </si>
  <si>
    <t>MODIFICACIONS CRÉDIT</t>
  </si>
  <si>
    <t>ESTADO DE EJECUCIÓN PRESUPUESTARIA: DEL 1 DE ENERO AL 31 DE MARZO DE 2022</t>
  </si>
  <si>
    <t>2022</t>
  </si>
  <si>
    <t>ESTAT D’EXECUCIÓ PRESSUPOSTÀRIA: DEL 1 DE GENER AL 31 DE MARÇ DE 2022</t>
  </si>
  <si>
    <t>CRÉDITS INICIALS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</si>
</sst>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 &quot;%"/>
    <numFmt numFmtId="166" formatCode="#,##0.00;[Red]#,##0.00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20"/>
      <color rgb="FF9D2235"/>
      <name val="Open Sans"/>
      <family val="2"/>
    </font>
    <font>
      <sz val="20"/>
      <color rgb="FF8D281E"/>
      <name val="Open Sans"/>
      <family val="2"/>
    </font>
    <font>
      <sz val="10"/>
      <color rgb="FF000000"/>
      <name val="Open Sans"/>
      <family val="2"/>
    </font>
    <font>
      <b/>
      <sz val="14"/>
      <color rgb="FF9D2235"/>
      <name val="Open Sans"/>
      <family val="2"/>
    </font>
    <font>
      <b/>
      <sz val="12"/>
      <color rgb="FF000000"/>
      <name val="Open Sans"/>
      <family val="2"/>
    </font>
    <font>
      <b/>
      <sz val="16"/>
      <color rgb="FF000000"/>
      <name val="Open Sans"/>
      <family val="2"/>
    </font>
    <font>
      <b/>
      <sz val="10"/>
      <color rgb="FF000000"/>
      <name val="Open Sans"/>
      <family val="2"/>
    </font>
    <font>
      <b/>
      <sz val="8"/>
      <color rgb="FF000000"/>
      <name val="Open Sans"/>
      <family val="2"/>
    </font>
    <font>
      <b/>
      <sz val="12"/>
      <color rgb="FF000000"/>
      <name val="Liberation Sans1"/>
    </font>
    <font>
      <sz val="8"/>
      <color rgb="FF000000"/>
      <name val="Arial1"/>
    </font>
    <font>
      <sz val="12"/>
      <color rgb="FF000000"/>
      <name val="Arial1"/>
    </font>
    <font>
      <b/>
      <sz val="11"/>
      <color rgb="FF000000"/>
      <name val="Liberation Sans1"/>
    </font>
    <font>
      <b/>
      <sz val="9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9"/>
      <color rgb="FF000000"/>
      <name val="Liberation Sans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0CECE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EEEEE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5" fillId="0" borderId="0" xfId="0" applyFont="1" applyFill="1"/>
    <xf numFmtId="0" fontId="16" fillId="0" borderId="0" xfId="0" applyFont="1" applyAlignment="1">
      <alignment wrapText="1"/>
    </xf>
    <xf numFmtId="0" fontId="16" fillId="0" borderId="0" xfId="0" applyFont="1"/>
    <xf numFmtId="0" fontId="10" fillId="0" borderId="0" xfId="0" applyFont="1"/>
    <xf numFmtId="49" fontId="20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/>
    </xf>
    <xf numFmtId="4" fontId="16" fillId="9" borderId="2" xfId="0" applyNumberFormat="1" applyFont="1" applyFill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20" fillId="9" borderId="2" xfId="0" applyNumberFormat="1" applyFont="1" applyFill="1" applyBorder="1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  <xf numFmtId="4" fontId="16" fillId="0" borderId="2" xfId="0" applyNumberFormat="1" applyFont="1" applyBorder="1"/>
    <xf numFmtId="0" fontId="25" fillId="0" borderId="0" xfId="0" applyFont="1"/>
    <xf numFmtId="0" fontId="0" fillId="0" borderId="0" xfId="0" applyFill="1"/>
    <xf numFmtId="0" fontId="16" fillId="0" borderId="0" xfId="0" applyFont="1" applyFill="1"/>
    <xf numFmtId="0" fontId="17" fillId="0" borderId="0" xfId="0" applyFont="1"/>
    <xf numFmtId="0" fontId="10" fillId="0" borderId="0" xfId="0" applyFont="1" applyFill="1"/>
    <xf numFmtId="49" fontId="21" fillId="9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20" fillId="0" borderId="2" xfId="0" applyFont="1" applyBorder="1" applyAlignment="1">
      <alignment horizontal="right"/>
    </xf>
    <xf numFmtId="0" fontId="22" fillId="0" borderId="0" xfId="0" applyFont="1" applyFill="1"/>
    <xf numFmtId="2" fontId="0" fillId="0" borderId="0" xfId="0" applyNumberFormat="1" applyFill="1"/>
    <xf numFmtId="16" fontId="0" fillId="0" borderId="0" xfId="0" applyNumberFormat="1" applyFill="1"/>
    <xf numFmtId="16" fontId="23" fillId="0" borderId="0" xfId="0" applyNumberFormat="1" applyFont="1" applyFill="1" applyAlignment="1">
      <alignment horizontal="right"/>
    </xf>
    <xf numFmtId="16" fontId="10" fillId="0" borderId="0" xfId="0" applyNumberFormat="1" applyFont="1" applyFill="1"/>
    <xf numFmtId="16" fontId="24" fillId="0" borderId="0" xfId="0" applyNumberFormat="1" applyFont="1" applyFill="1" applyAlignment="1">
      <alignment horizontal="right"/>
    </xf>
    <xf numFmtId="4" fontId="20" fillId="0" borderId="2" xfId="0" applyNumberFormat="1" applyFont="1" applyBorder="1"/>
    <xf numFmtId="0" fontId="25" fillId="0" borderId="0" xfId="0" applyFont="1" applyFill="1"/>
    <xf numFmtId="164" fontId="0" fillId="0" borderId="0" xfId="0" applyNumberFormat="1" applyFill="1"/>
    <xf numFmtId="4" fontId="0" fillId="0" borderId="0" xfId="0" applyNumberFormat="1"/>
    <xf numFmtId="4" fontId="28" fillId="0" borderId="2" xfId="0" applyNumberFormat="1" applyFont="1" applyBorder="1"/>
    <xf numFmtId="0" fontId="16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right" wrapText="1"/>
    </xf>
    <xf numFmtId="0" fontId="16" fillId="0" borderId="3" xfId="0" applyFont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9" fontId="20" fillId="11" borderId="2" xfId="0" applyNumberFormat="1" applyFont="1" applyFill="1" applyBorder="1" applyAlignment="1">
      <alignment horizontal="center" vertical="center" wrapText="1"/>
    </xf>
    <xf numFmtId="4" fontId="16" fillId="11" borderId="2" xfId="0" applyNumberFormat="1" applyFont="1" applyFill="1" applyBorder="1" applyAlignment="1">
      <alignment horizontal="right"/>
    </xf>
    <xf numFmtId="4" fontId="20" fillId="11" borderId="2" xfId="0" applyNumberFormat="1" applyFon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center" vertical="center" wrapText="1"/>
    </xf>
    <xf numFmtId="49" fontId="21" fillId="12" borderId="2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166" fontId="20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wrapText="1"/>
    </xf>
    <xf numFmtId="166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Border="1" applyAlignment="1">
      <alignment horizontal="right"/>
    </xf>
    <xf numFmtId="49" fontId="20" fillId="0" borderId="9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49" fontId="21" fillId="10" borderId="9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/>
    </xf>
    <xf numFmtId="4" fontId="16" fillId="9" borderId="2" xfId="0" applyNumberFormat="1" applyFont="1" applyFill="1" applyBorder="1" applyAlignment="1">
      <alignment horizontal="right" vertical="center"/>
    </xf>
    <xf numFmtId="10" fontId="20" fillId="0" borderId="2" xfId="0" applyNumberFormat="1" applyFont="1" applyFill="1" applyBorder="1" applyAlignment="1">
      <alignment horizontal="right"/>
    </xf>
    <xf numFmtId="10" fontId="16" fillId="0" borderId="2" xfId="0" applyNumberFormat="1" applyFont="1" applyBorder="1" applyAlignment="1">
      <alignment horizontal="right" vertical="center"/>
    </xf>
    <xf numFmtId="10" fontId="16" fillId="0" borderId="2" xfId="0" applyNumberFormat="1" applyFont="1" applyBorder="1" applyAlignment="1">
      <alignment horizontal="right"/>
    </xf>
    <xf numFmtId="10" fontId="20" fillId="0" borderId="2" xfId="0" applyNumberFormat="1" applyFont="1" applyBorder="1" applyAlignment="1">
      <alignment horizontal="right"/>
    </xf>
    <xf numFmtId="10" fontId="27" fillId="0" borderId="2" xfId="18" applyNumberFormat="1" applyFont="1" applyBorder="1"/>
    <xf numFmtId="10" fontId="16" fillId="0" borderId="2" xfId="0" applyNumberFormat="1" applyFont="1" applyFill="1" applyBorder="1" applyAlignment="1">
      <alignment horizontal="right"/>
    </xf>
    <xf numFmtId="10" fontId="28" fillId="0" borderId="2" xfId="18" applyNumberFormat="1" applyFont="1" applyBorder="1"/>
    <xf numFmtId="49" fontId="20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26" fillId="11" borderId="2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6" fillId="12" borderId="5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9" fillId="9" borderId="7" xfId="0" applyNumberFormat="1" applyFont="1" applyFill="1" applyBorder="1" applyAlignment="1">
      <alignment horizontal="center" vertical="center" wrapText="1"/>
    </xf>
    <xf numFmtId="49" fontId="19" fillId="9" borderId="2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49" fontId="26" fillId="11" borderId="7" xfId="0" applyNumberFormat="1" applyFont="1" applyFill="1" applyBorder="1" applyAlignment="1">
      <alignment horizontal="center" vertic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Porcentaje" xfId="18" builtinId="5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B54F-2BC7-4C18-98B6-9C581C18678D}">
  <dimension ref="A1:U30"/>
  <sheetViews>
    <sheetView tabSelected="1" zoomScale="90" zoomScaleNormal="90" workbookViewId="0">
      <selection activeCell="L21" sqref="L21"/>
    </sheetView>
  </sheetViews>
  <sheetFormatPr baseColWidth="10" defaultRowHeight="14.25"/>
  <cols>
    <col min="1" max="1" width="27.125" style="13" customWidth="1"/>
    <col min="2" max="2" width="13.375" customWidth="1"/>
    <col min="3" max="3" width="14.875" customWidth="1"/>
    <col min="4" max="4" width="11.875" customWidth="1"/>
    <col min="5" max="5" width="15.625" customWidth="1"/>
    <col min="6" max="6" width="14.375" customWidth="1"/>
    <col min="7" max="7" width="12.75" customWidth="1"/>
    <col min="8" max="8" width="12.25" customWidth="1"/>
    <col min="9" max="9" width="13.375" customWidth="1"/>
    <col min="10" max="10" width="13.625" customWidth="1"/>
    <col min="11" max="11" width="12.625" style="16" bestFit="1" customWidth="1"/>
    <col min="12" max="12" width="6.75" style="16" bestFit="1" customWidth="1"/>
    <col min="13" max="14" width="7.625" style="16" bestFit="1" customWidth="1"/>
    <col min="15" max="15" width="7.5" style="16" bestFit="1" customWidth="1"/>
    <col min="16" max="16" width="6.75" style="16" bestFit="1" customWidth="1"/>
    <col min="17" max="17" width="7.75" style="16" bestFit="1" customWidth="1"/>
    <col min="18" max="18" width="7.5" style="16" bestFit="1" customWidth="1"/>
    <col min="19" max="19" width="6.75" customWidth="1"/>
    <col min="20" max="20" width="7.125" bestFit="1" customWidth="1"/>
    <col min="21" max="1025" width="9.625" customWidth="1"/>
    <col min="1026" max="1026" width="11" customWidth="1"/>
  </cols>
  <sheetData>
    <row r="1" spans="1:19" s="1" customFormat="1" ht="30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>
      <c r="A2"/>
      <c r="L2" s="51"/>
      <c r="M2" s="51"/>
      <c r="N2" s="51"/>
      <c r="O2" s="51"/>
      <c r="P2" s="51"/>
      <c r="Q2" s="51"/>
      <c r="R2" s="51"/>
      <c r="S2" s="51"/>
    </row>
    <row r="3" spans="1:19" ht="14.25" customHeight="1">
      <c r="A3"/>
      <c r="H3" s="52"/>
      <c r="I3" s="52"/>
      <c r="J3" s="52"/>
      <c r="K3" s="52"/>
      <c r="L3" s="51"/>
      <c r="M3" s="51"/>
      <c r="N3" s="51"/>
      <c r="O3" s="51"/>
      <c r="P3" s="51"/>
      <c r="Q3" s="51"/>
      <c r="R3" s="51"/>
      <c r="S3" s="51"/>
    </row>
    <row r="4" spans="1:19" ht="15.75" customHeight="1">
      <c r="A4" s="2"/>
      <c r="B4" s="3"/>
      <c r="C4" s="3"/>
      <c r="D4" s="3"/>
      <c r="E4" s="3"/>
      <c r="F4" s="3"/>
      <c r="G4" s="3"/>
      <c r="H4" s="52"/>
      <c r="I4" s="52"/>
      <c r="J4" s="52"/>
      <c r="K4" s="52"/>
      <c r="L4" s="17"/>
      <c r="M4" s="17"/>
      <c r="N4" s="17"/>
      <c r="O4" s="17"/>
      <c r="P4" s="17"/>
    </row>
    <row r="5" spans="1:19" s="4" customFormat="1" ht="21">
      <c r="A5" s="18" t="s">
        <v>0</v>
      </c>
      <c r="B5" s="3"/>
      <c r="C5" s="3"/>
      <c r="D5" s="3"/>
      <c r="E5" s="3"/>
      <c r="F5" s="3"/>
      <c r="G5" s="3"/>
      <c r="H5" s="3"/>
      <c r="I5" s="3"/>
      <c r="J5" s="3"/>
      <c r="K5" s="17"/>
      <c r="L5" s="17"/>
      <c r="M5" s="17"/>
      <c r="N5" s="17"/>
      <c r="O5" s="17"/>
      <c r="P5" s="17"/>
    </row>
    <row r="6" spans="1:19" ht="15" customHeight="1">
      <c r="A6" s="75" t="s">
        <v>1</v>
      </c>
      <c r="B6" s="73" t="s">
        <v>77</v>
      </c>
      <c r="C6" s="73"/>
      <c r="D6" s="73"/>
      <c r="E6" s="73"/>
      <c r="F6" s="73"/>
      <c r="G6" s="73"/>
      <c r="H6" s="77" t="s">
        <v>68</v>
      </c>
      <c r="I6" s="78"/>
      <c r="J6" s="78"/>
      <c r="K6" s="78"/>
      <c r="L6" s="80" t="s">
        <v>2</v>
      </c>
      <c r="M6" s="80"/>
      <c r="N6" s="80"/>
      <c r="O6" s="80"/>
      <c r="P6" s="81" t="s">
        <v>3</v>
      </c>
      <c r="Q6" s="66"/>
      <c r="R6" s="66"/>
    </row>
    <row r="7" spans="1:19" ht="15" customHeight="1">
      <c r="A7" s="75"/>
      <c r="B7" s="73"/>
      <c r="C7" s="73"/>
      <c r="D7" s="73"/>
      <c r="E7" s="73"/>
      <c r="F7" s="73"/>
      <c r="G7" s="73"/>
      <c r="H7" s="77"/>
      <c r="I7" s="78"/>
      <c r="J7" s="78"/>
      <c r="K7" s="78"/>
      <c r="L7" s="79">
        <v>2022</v>
      </c>
      <c r="M7" s="79"/>
      <c r="N7" s="79">
        <v>2021</v>
      </c>
      <c r="O7" s="79"/>
      <c r="P7" s="81"/>
      <c r="Q7" s="66"/>
      <c r="R7" s="66"/>
    </row>
    <row r="8" spans="1:19" ht="63" customHeight="1">
      <c r="A8" s="76"/>
      <c r="B8" s="45" t="s">
        <v>74</v>
      </c>
      <c r="C8" s="54" t="s">
        <v>75</v>
      </c>
      <c r="D8" s="45" t="s">
        <v>4</v>
      </c>
      <c r="E8" s="45" t="s">
        <v>5</v>
      </c>
      <c r="F8" s="45" t="s">
        <v>6</v>
      </c>
      <c r="G8" s="45" t="s">
        <v>7</v>
      </c>
      <c r="H8" s="53" t="s">
        <v>8</v>
      </c>
      <c r="I8" s="53" t="s">
        <v>9</v>
      </c>
      <c r="J8" s="53" t="s">
        <v>10</v>
      </c>
      <c r="K8" s="53" t="s">
        <v>11</v>
      </c>
      <c r="L8" s="50" t="s">
        <v>12</v>
      </c>
      <c r="M8" s="50" t="s">
        <v>13</v>
      </c>
      <c r="N8" s="50" t="s">
        <v>14</v>
      </c>
      <c r="O8" s="50" t="s">
        <v>15</v>
      </c>
      <c r="P8" s="40" t="s">
        <v>16</v>
      </c>
      <c r="Q8" s="40" t="s">
        <v>17</v>
      </c>
      <c r="R8" s="40" t="s">
        <v>18</v>
      </c>
      <c r="S8" s="16"/>
    </row>
    <row r="9" spans="1:19" ht="30.75" customHeight="1">
      <c r="A9" s="38" t="s">
        <v>70</v>
      </c>
      <c r="B9" s="48">
        <v>0</v>
      </c>
      <c r="C9" s="48">
        <v>0</v>
      </c>
      <c r="D9" s="55">
        <v>0</v>
      </c>
      <c r="E9" s="55">
        <v>249.57</v>
      </c>
      <c r="F9" s="55">
        <v>0</v>
      </c>
      <c r="G9" s="55">
        <v>249.57</v>
      </c>
      <c r="H9" s="55">
        <v>0</v>
      </c>
      <c r="I9" s="39">
        <v>0</v>
      </c>
      <c r="J9" s="39">
        <v>0</v>
      </c>
      <c r="K9" s="39">
        <v>0</v>
      </c>
      <c r="L9" s="58"/>
      <c r="M9" s="58">
        <f>G9/E9</f>
        <v>1</v>
      </c>
      <c r="N9" s="58"/>
      <c r="O9" s="58"/>
      <c r="P9" s="56"/>
      <c r="Q9" s="56"/>
      <c r="R9" s="40"/>
      <c r="S9" s="16"/>
    </row>
    <row r="10" spans="1:19" s="4" customFormat="1" ht="16.5">
      <c r="A10" s="36" t="s">
        <v>19</v>
      </c>
      <c r="B10" s="49">
        <v>5021860.38</v>
      </c>
      <c r="C10" s="49">
        <v>0</v>
      </c>
      <c r="D10" s="8">
        <v>5021860.38</v>
      </c>
      <c r="E10" s="8">
        <v>836976.7</v>
      </c>
      <c r="F10" s="8">
        <v>0</v>
      </c>
      <c r="G10" s="8">
        <v>836976.7</v>
      </c>
      <c r="H10" s="8">
        <v>4224450</v>
      </c>
      <c r="I10" s="8">
        <v>0</v>
      </c>
      <c r="J10" s="8">
        <v>0</v>
      </c>
      <c r="K10" s="8">
        <v>0</v>
      </c>
      <c r="L10" s="59">
        <f>E10/D10</f>
        <v>0.16666666069278493</v>
      </c>
      <c r="M10" s="59">
        <f>G10/E10</f>
        <v>1</v>
      </c>
      <c r="N10" s="59">
        <f>I10/H10</f>
        <v>0</v>
      </c>
      <c r="O10" s="59"/>
      <c r="P10" s="9">
        <f>((D10/H10)-1)*100</f>
        <v>18.87607570216241</v>
      </c>
      <c r="Q10" s="9"/>
      <c r="R10" s="9"/>
      <c r="S10" s="19"/>
    </row>
    <row r="11" spans="1:19" s="4" customFormat="1" ht="16.5">
      <c r="A11" s="36" t="s">
        <v>20</v>
      </c>
      <c r="B11" s="49">
        <v>151418</v>
      </c>
      <c r="C11" s="49">
        <v>0</v>
      </c>
      <c r="D11" s="8">
        <v>151418</v>
      </c>
      <c r="E11" s="8">
        <v>25236.7</v>
      </c>
      <c r="F11" s="8">
        <v>0</v>
      </c>
      <c r="G11" s="8">
        <v>0</v>
      </c>
      <c r="H11" s="8">
        <v>199890</v>
      </c>
      <c r="I11" s="8">
        <v>0</v>
      </c>
      <c r="J11" s="8">
        <v>0</v>
      </c>
      <c r="K11" s="8">
        <v>0</v>
      </c>
      <c r="L11" s="59">
        <f>E11/D11</f>
        <v>0.16666908821936627</v>
      </c>
      <c r="M11" s="59">
        <f t="shared" ref="M11:M12" si="0">G11/E11</f>
        <v>0</v>
      </c>
      <c r="N11" s="59">
        <f>I11/H11</f>
        <v>0</v>
      </c>
      <c r="O11" s="59"/>
      <c r="P11" s="9">
        <f t="shared" ref="P11:P12" si="1">((D11/H11)-1)*100</f>
        <v>-24.249337135424486</v>
      </c>
      <c r="Q11" s="9"/>
      <c r="R11" s="9"/>
      <c r="S11" s="19"/>
    </row>
    <row r="12" spans="1:19" s="12" customFormat="1" ht="16.5">
      <c r="A12" s="35" t="s">
        <v>21</v>
      </c>
      <c r="B12" s="46">
        <f>SUM(B9:B11)</f>
        <v>5173278.38</v>
      </c>
      <c r="C12" s="46">
        <f>SUM(C9:C11)</f>
        <v>0</v>
      </c>
      <c r="D12" s="10">
        <f>SUM(D9:D11)</f>
        <v>5173278.38</v>
      </c>
      <c r="E12" s="10">
        <f>SUM(E9:E11)</f>
        <v>862462.96999999986</v>
      </c>
      <c r="F12" s="10">
        <f>SUM(F9:F11)</f>
        <v>0</v>
      </c>
      <c r="G12" s="10">
        <f>SUM(G9:G11)</f>
        <v>837226.2699999999</v>
      </c>
      <c r="H12" s="33">
        <f>SUM(H9:H11)</f>
        <v>4424340</v>
      </c>
      <c r="I12" s="33">
        <f>SUM(I9:I11)</f>
        <v>0</v>
      </c>
      <c r="J12" s="33">
        <f>SUM(J9:J11)</f>
        <v>0</v>
      </c>
      <c r="K12" s="33">
        <f>SUM(K9:K11)</f>
        <v>0</v>
      </c>
      <c r="L12" s="60">
        <f>E12/D12</f>
        <v>0.16671497388083723</v>
      </c>
      <c r="M12" s="60">
        <f t="shared" si="0"/>
        <v>0.97073880169023374</v>
      </c>
      <c r="N12" s="60">
        <f>I12/H12</f>
        <v>0</v>
      </c>
      <c r="O12" s="60"/>
      <c r="P12" s="11">
        <f t="shared" si="1"/>
        <v>16.927685937337532</v>
      </c>
      <c r="Q12" s="11"/>
      <c r="R12" s="11"/>
      <c r="S12" s="23"/>
    </row>
    <row r="13" spans="1:19">
      <c r="K13" s="24"/>
      <c r="S13" s="16"/>
    </row>
    <row r="14" spans="1:19">
      <c r="S14" s="16"/>
    </row>
    <row r="15" spans="1:19">
      <c r="K15" s="25"/>
      <c r="L15" s="25"/>
      <c r="M15" s="25"/>
      <c r="N15" s="25"/>
      <c r="O15" s="25"/>
      <c r="P15" s="25"/>
      <c r="Q15" s="25"/>
      <c r="R15" s="26"/>
      <c r="S15" s="16"/>
    </row>
    <row r="16" spans="1:19" s="4" customFormat="1" ht="21">
      <c r="A16" s="18" t="s">
        <v>22</v>
      </c>
      <c r="K16" s="27"/>
      <c r="L16" s="27"/>
      <c r="M16" s="27"/>
      <c r="N16" s="27"/>
      <c r="O16" s="27"/>
      <c r="P16" s="27"/>
      <c r="Q16" s="27"/>
      <c r="R16" s="28"/>
      <c r="S16" s="19"/>
    </row>
    <row r="17" spans="1:21" ht="22.5" customHeight="1">
      <c r="A17" s="75" t="s">
        <v>1</v>
      </c>
      <c r="B17" s="73" t="s">
        <v>77</v>
      </c>
      <c r="C17" s="74"/>
      <c r="D17" s="74"/>
      <c r="E17" s="74"/>
      <c r="F17" s="74"/>
      <c r="G17" s="74"/>
      <c r="H17" s="77" t="s">
        <v>68</v>
      </c>
      <c r="I17" s="78"/>
      <c r="J17" s="78"/>
      <c r="K17" s="78"/>
      <c r="L17" s="70" t="s">
        <v>2</v>
      </c>
      <c r="M17" s="71"/>
      <c r="N17" s="71"/>
      <c r="O17" s="71"/>
      <c r="P17" s="71"/>
      <c r="Q17" s="72"/>
      <c r="R17" s="66" t="s">
        <v>3</v>
      </c>
      <c r="S17" s="66"/>
      <c r="T17" s="66"/>
      <c r="U17" s="16"/>
    </row>
    <row r="18" spans="1:21" ht="14.25" customHeight="1">
      <c r="A18" s="75"/>
      <c r="B18" s="74"/>
      <c r="C18" s="74"/>
      <c r="D18" s="74"/>
      <c r="E18" s="74"/>
      <c r="F18" s="74"/>
      <c r="G18" s="74"/>
      <c r="H18" s="77"/>
      <c r="I18" s="78"/>
      <c r="J18" s="78"/>
      <c r="K18" s="78"/>
      <c r="L18" s="67" t="s">
        <v>77</v>
      </c>
      <c r="M18" s="68"/>
      <c r="N18" s="69"/>
      <c r="O18" s="67" t="s">
        <v>68</v>
      </c>
      <c r="P18" s="68"/>
      <c r="Q18" s="69"/>
      <c r="R18" s="66"/>
      <c r="S18" s="66"/>
      <c r="T18" s="66"/>
      <c r="U18" s="16"/>
    </row>
    <row r="19" spans="1:21" ht="51.75" customHeight="1">
      <c r="A19" s="76"/>
      <c r="B19" s="45" t="s">
        <v>79</v>
      </c>
      <c r="C19" s="45" t="s">
        <v>75</v>
      </c>
      <c r="D19" s="6" t="s">
        <v>23</v>
      </c>
      <c r="E19" s="6" t="s">
        <v>24</v>
      </c>
      <c r="F19" s="6" t="s">
        <v>25</v>
      </c>
      <c r="G19" s="6" t="s">
        <v>26</v>
      </c>
      <c r="H19" s="7" t="s">
        <v>27</v>
      </c>
      <c r="I19" s="7" t="s">
        <v>28</v>
      </c>
      <c r="J19" s="7" t="s">
        <v>29</v>
      </c>
      <c r="K19" s="7" t="s">
        <v>30</v>
      </c>
      <c r="L19" s="44" t="s">
        <v>12</v>
      </c>
      <c r="M19" s="64" t="s">
        <v>31</v>
      </c>
      <c r="N19" s="64" t="s">
        <v>32</v>
      </c>
      <c r="O19" s="64" t="s">
        <v>14</v>
      </c>
      <c r="P19" s="64" t="s">
        <v>33</v>
      </c>
      <c r="Q19" s="64" t="s">
        <v>34</v>
      </c>
      <c r="R19" s="40" t="s">
        <v>16</v>
      </c>
      <c r="S19" s="40" t="s">
        <v>35</v>
      </c>
      <c r="T19" s="40" t="s">
        <v>18</v>
      </c>
      <c r="U19" s="16"/>
    </row>
    <row r="20" spans="1:21" ht="15.75">
      <c r="A20" s="34" t="s">
        <v>36</v>
      </c>
      <c r="B20" s="14">
        <v>4099481.1</v>
      </c>
      <c r="C20" s="14">
        <v>0</v>
      </c>
      <c r="D20" s="14">
        <f>SUM(B20:C20)</f>
        <v>4099481.1</v>
      </c>
      <c r="E20" s="14">
        <v>2673491.36</v>
      </c>
      <c r="F20" s="14">
        <v>586115.19999999995</v>
      </c>
      <c r="G20" s="14">
        <v>586115.19999999995</v>
      </c>
      <c r="H20" s="14">
        <v>3505480</v>
      </c>
      <c r="I20" s="14">
        <v>2591174.35</v>
      </c>
      <c r="J20" s="14">
        <v>574802.94999999995</v>
      </c>
      <c r="K20" s="14">
        <v>574802.94999999995</v>
      </c>
      <c r="L20" s="61">
        <f>+E20/D20</f>
        <v>0.65215360061057481</v>
      </c>
      <c r="M20" s="62">
        <f>F20/D20</f>
        <v>0.1429730216343722</v>
      </c>
      <c r="N20" s="62">
        <f>G20/F20</f>
        <v>1</v>
      </c>
      <c r="O20" s="62">
        <f>+I20/H20</f>
        <v>0.73917818672478519</v>
      </c>
      <c r="P20" s="62">
        <f>J20/H20</f>
        <v>0.16397267991829934</v>
      </c>
      <c r="Q20" s="62">
        <f>K20/J20</f>
        <v>1</v>
      </c>
      <c r="R20" s="41">
        <f>((D20/H20)-1)*100</f>
        <v>16.944929082465165</v>
      </c>
      <c r="S20" s="41">
        <f t="shared" ref="S20:T24" si="2">((F20/J20)-1)*100</f>
        <v>1.9680222587584062</v>
      </c>
      <c r="T20" s="41">
        <f t="shared" si="2"/>
        <v>1.9680222587584062</v>
      </c>
      <c r="U20" s="16"/>
    </row>
    <row r="21" spans="1:21" ht="30" customHeight="1">
      <c r="A21" s="34" t="s">
        <v>37</v>
      </c>
      <c r="B21" s="14">
        <v>891379.28</v>
      </c>
      <c r="C21" s="14">
        <v>0</v>
      </c>
      <c r="D21" s="14">
        <f t="shared" ref="D21:D23" si="3">SUM(B21:C21)</f>
        <v>891379.28</v>
      </c>
      <c r="E21" s="14">
        <v>140190.5</v>
      </c>
      <c r="F21" s="14">
        <v>58707.08</v>
      </c>
      <c r="G21" s="14">
        <v>58393.51</v>
      </c>
      <c r="H21" s="14">
        <v>704970</v>
      </c>
      <c r="I21" s="14">
        <v>301299.67</v>
      </c>
      <c r="J21" s="14">
        <v>48674.82</v>
      </c>
      <c r="K21" s="14">
        <v>48674.82</v>
      </c>
      <c r="L21" s="61">
        <f t="shared" ref="L21:L24" si="4">+E21/D21</f>
        <v>0.15727368040235354</v>
      </c>
      <c r="M21" s="62">
        <f>F21/D21</f>
        <v>6.5860943054453766E-2</v>
      </c>
      <c r="N21" s="62">
        <f>G21/F21</f>
        <v>0.99465873622057166</v>
      </c>
      <c r="O21" s="62">
        <f t="shared" ref="O21:O24" si="5">+I21/H21</f>
        <v>0.42739360540164828</v>
      </c>
      <c r="P21" s="62">
        <f>J21/H21</f>
        <v>6.9045235967487975E-2</v>
      </c>
      <c r="Q21" s="62">
        <f>K21/J21</f>
        <v>1</v>
      </c>
      <c r="R21" s="41">
        <f>((D21/H21)-1)*100</f>
        <v>26.442157822318691</v>
      </c>
      <c r="S21" s="41">
        <f t="shared" si="2"/>
        <v>20.610779865236275</v>
      </c>
      <c r="T21" s="41">
        <f t="shared" si="2"/>
        <v>19.966565875333497</v>
      </c>
      <c r="U21" s="16"/>
    </row>
    <row r="22" spans="1:21" ht="15.75">
      <c r="A22" s="34" t="s">
        <v>19</v>
      </c>
      <c r="B22" s="14">
        <v>31000</v>
      </c>
      <c r="C22" s="49">
        <v>0</v>
      </c>
      <c r="D22" s="14">
        <f t="shared" si="3"/>
        <v>31000</v>
      </c>
      <c r="E22" s="14">
        <v>0</v>
      </c>
      <c r="F22" s="14">
        <v>0</v>
      </c>
      <c r="G22" s="14">
        <v>0</v>
      </c>
      <c r="H22" s="14">
        <v>14000</v>
      </c>
      <c r="I22" s="14">
        <v>0</v>
      </c>
      <c r="J22" s="14">
        <v>0</v>
      </c>
      <c r="K22" s="14">
        <v>0</v>
      </c>
      <c r="L22" s="61">
        <f t="shared" si="4"/>
        <v>0</v>
      </c>
      <c r="M22" s="62">
        <f>F22/D22</f>
        <v>0</v>
      </c>
      <c r="N22" s="62"/>
      <c r="O22" s="62">
        <v>0</v>
      </c>
      <c r="P22" s="62"/>
      <c r="Q22" s="62"/>
      <c r="R22" s="41">
        <f>((D22/H22)-1)*100</f>
        <v>121.42857142857144</v>
      </c>
      <c r="S22" s="41"/>
      <c r="T22" s="41"/>
      <c r="U22" s="16"/>
    </row>
    <row r="23" spans="1:21" ht="15.75">
      <c r="A23" s="34" t="s">
        <v>38</v>
      </c>
      <c r="B23" s="14">
        <v>151418</v>
      </c>
      <c r="C23" s="14">
        <v>0</v>
      </c>
      <c r="D23" s="14">
        <f t="shared" si="3"/>
        <v>151418</v>
      </c>
      <c r="E23" s="14">
        <v>0</v>
      </c>
      <c r="F23" s="14">
        <v>0</v>
      </c>
      <c r="G23" s="14">
        <v>0</v>
      </c>
      <c r="H23" s="14">
        <v>199890</v>
      </c>
      <c r="I23" s="14">
        <v>15256.94</v>
      </c>
      <c r="J23" s="14">
        <v>0</v>
      </c>
      <c r="K23" s="14">
        <v>0</v>
      </c>
      <c r="L23" s="61">
        <f t="shared" si="4"/>
        <v>0</v>
      </c>
      <c r="M23" s="62">
        <f>F23/D23</f>
        <v>0</v>
      </c>
      <c r="N23" s="62"/>
      <c r="O23" s="62">
        <f t="shared" si="5"/>
        <v>7.6326679673820605E-2</v>
      </c>
      <c r="P23" s="62">
        <f>J23/H23</f>
        <v>0</v>
      </c>
      <c r="Q23" s="62"/>
      <c r="R23" s="41">
        <f>((D23/H23)-1)*100</f>
        <v>-24.249337135424486</v>
      </c>
      <c r="S23" s="41"/>
      <c r="T23" s="41"/>
      <c r="U23" s="16"/>
    </row>
    <row r="24" spans="1:21" s="15" customFormat="1" ht="15.75">
      <c r="A24" s="35" t="s">
        <v>39</v>
      </c>
      <c r="B24" s="10">
        <f>SUM(B20:B23)</f>
        <v>5173278.38</v>
      </c>
      <c r="C24" s="10">
        <f>SUM(C20:C23)</f>
        <v>0</v>
      </c>
      <c r="D24" s="10">
        <f t="shared" ref="D24:H24" si="6">SUM(D20:D23)</f>
        <v>5173278.38</v>
      </c>
      <c r="E24" s="10">
        <f t="shared" si="6"/>
        <v>2813681.86</v>
      </c>
      <c r="F24" s="10">
        <f>SUM(F20:F23)</f>
        <v>644822.27999999991</v>
      </c>
      <c r="G24" s="10">
        <f t="shared" si="6"/>
        <v>644508.71</v>
      </c>
      <c r="H24" s="29">
        <f t="shared" si="6"/>
        <v>4424340</v>
      </c>
      <c r="I24" s="29">
        <f>SUM(I20:I23)</f>
        <v>2907730.96</v>
      </c>
      <c r="J24" s="29">
        <f>SUM(J20:J23)</f>
        <v>623477.7699999999</v>
      </c>
      <c r="K24" s="29">
        <f>SUM(K20:K23)</f>
        <v>623477.7699999999</v>
      </c>
      <c r="L24" s="63">
        <f t="shared" si="4"/>
        <v>0.54388758023881945</v>
      </c>
      <c r="M24" s="57">
        <f>F24/D24</f>
        <v>0.124644805988577</v>
      </c>
      <c r="N24" s="57">
        <f t="shared" ref="N24" si="7">G24/F24</f>
        <v>0.99951371097164954</v>
      </c>
      <c r="O24" s="57">
        <f t="shared" si="5"/>
        <v>0.65721236613822631</v>
      </c>
      <c r="P24" s="57">
        <f t="shared" ref="P24" si="8">J24/H24</f>
        <v>0.1409199496422065</v>
      </c>
      <c r="Q24" s="57">
        <f>K24/J24</f>
        <v>1</v>
      </c>
      <c r="R24" s="42">
        <f>((D24/H24)-1)*100</f>
        <v>16.927685937337532</v>
      </c>
      <c r="S24" s="42">
        <f t="shared" si="2"/>
        <v>3.4234596688186736</v>
      </c>
      <c r="T24" s="42">
        <f t="shared" si="2"/>
        <v>3.3731659751076615</v>
      </c>
      <c r="U24" s="30"/>
    </row>
    <row r="25" spans="1:21" ht="15.75">
      <c r="A25" s="2"/>
      <c r="B25" s="3"/>
      <c r="C25" s="3"/>
      <c r="D25" s="3"/>
      <c r="E25" s="3"/>
      <c r="F25" s="3"/>
      <c r="G25" s="3"/>
      <c r="H25" s="3"/>
      <c r="I25" s="3"/>
      <c r="J25" s="3"/>
      <c r="K25" s="17"/>
      <c r="L25" s="17"/>
      <c r="M25" s="17"/>
      <c r="N25" s="17"/>
      <c r="O25" s="17"/>
      <c r="P25" s="17"/>
      <c r="Q25" s="17"/>
      <c r="R25" s="17"/>
      <c r="S25" s="16"/>
    </row>
    <row r="26" spans="1:21">
      <c r="S26" s="16"/>
    </row>
    <row r="27" spans="1:21">
      <c r="S27" s="16"/>
    </row>
    <row r="28" spans="1:21">
      <c r="N28" s="31"/>
      <c r="S28" s="16"/>
    </row>
    <row r="29" spans="1:21">
      <c r="S29" s="16"/>
    </row>
    <row r="30" spans="1:21">
      <c r="B30" s="32"/>
      <c r="C30" s="32"/>
      <c r="D30" s="32"/>
      <c r="E30" s="32"/>
    </row>
  </sheetData>
  <mergeCells count="15">
    <mergeCell ref="A17:A19"/>
    <mergeCell ref="B17:G18"/>
    <mergeCell ref="H17:K18"/>
    <mergeCell ref="L17:Q17"/>
    <mergeCell ref="R17:T18"/>
    <mergeCell ref="L18:N18"/>
    <mergeCell ref="O18:Q18"/>
    <mergeCell ref="A1:R1"/>
    <mergeCell ref="A6:A8"/>
    <mergeCell ref="B6:G7"/>
    <mergeCell ref="H6:K7"/>
    <mergeCell ref="L6:O6"/>
    <mergeCell ref="P6:R7"/>
    <mergeCell ref="L7:M7"/>
    <mergeCell ref="N7:O7"/>
  </mergeCells>
  <pageMargins left="0.70866141732283472" right="0.70866141732283472" top="0.74803149606299213" bottom="0.74803149606299213" header="0.31496062992125984" footer="0.31496062992125984"/>
  <pageSetup paperSize="9" scale="50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zoomScale="90" zoomScaleNormal="90" workbookViewId="0">
      <selection activeCell="I28" sqref="I28"/>
    </sheetView>
  </sheetViews>
  <sheetFormatPr baseColWidth="10" defaultRowHeight="14.25"/>
  <cols>
    <col min="1" max="1" width="27.125" style="13" customWidth="1"/>
    <col min="2" max="2" width="13.375" customWidth="1"/>
    <col min="3" max="3" width="14.875" customWidth="1"/>
    <col min="4" max="4" width="11.875" customWidth="1"/>
    <col min="5" max="5" width="15.625" customWidth="1"/>
    <col min="6" max="6" width="14.375" customWidth="1"/>
    <col min="7" max="7" width="12.75" customWidth="1"/>
    <col min="8" max="8" width="12.25" customWidth="1"/>
    <col min="9" max="9" width="15.75" customWidth="1"/>
    <col min="10" max="10" width="13.625" customWidth="1"/>
    <col min="11" max="11" width="12.625" style="16" bestFit="1" customWidth="1"/>
    <col min="12" max="12" width="6.75" style="16" bestFit="1" customWidth="1"/>
    <col min="13" max="14" width="7.625" style="16" bestFit="1" customWidth="1"/>
    <col min="15" max="15" width="7.5" style="16" bestFit="1" customWidth="1"/>
    <col min="16" max="16" width="6.75" style="16" bestFit="1" customWidth="1"/>
    <col min="17" max="17" width="7.75" style="16" bestFit="1" customWidth="1"/>
    <col min="18" max="18" width="7.5" style="16" bestFit="1" customWidth="1"/>
    <col min="19" max="19" width="6.75" customWidth="1"/>
    <col min="20" max="20" width="7.125" bestFit="1" customWidth="1"/>
    <col min="21" max="1025" width="9.625" customWidth="1"/>
    <col min="1026" max="1026" width="11" customWidth="1"/>
  </cols>
  <sheetData>
    <row r="1" spans="1:19" s="1" customFormat="1" ht="30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>
      <c r="A2"/>
      <c r="L2" s="51"/>
      <c r="M2" s="51"/>
      <c r="N2" s="51"/>
      <c r="O2" s="51"/>
      <c r="P2" s="51"/>
      <c r="Q2" s="51"/>
      <c r="R2" s="51"/>
      <c r="S2" s="51"/>
    </row>
    <row r="3" spans="1:19" ht="14.25" customHeight="1">
      <c r="A3"/>
      <c r="H3" s="52"/>
      <c r="I3" s="52"/>
      <c r="J3" s="52"/>
      <c r="K3" s="52"/>
      <c r="L3" s="51"/>
      <c r="M3" s="51"/>
      <c r="N3" s="51"/>
      <c r="O3" s="51"/>
      <c r="P3" s="51"/>
      <c r="Q3" s="51"/>
      <c r="R3" s="51"/>
      <c r="S3" s="51"/>
    </row>
    <row r="4" spans="1:19" ht="15.75" customHeight="1">
      <c r="A4" s="2"/>
      <c r="B4" s="3"/>
      <c r="C4" s="3"/>
      <c r="D4" s="3"/>
      <c r="E4" s="3"/>
      <c r="F4" s="3"/>
      <c r="G4" s="3"/>
      <c r="H4" s="52"/>
      <c r="I4" s="52"/>
      <c r="J4" s="52"/>
      <c r="K4" s="52"/>
      <c r="L4" s="17"/>
      <c r="M4" s="17"/>
      <c r="N4" s="17"/>
      <c r="O4" s="17"/>
      <c r="P4" s="17"/>
    </row>
    <row r="5" spans="1:19" s="4" customFormat="1" ht="21">
      <c r="A5" s="18" t="s">
        <v>40</v>
      </c>
      <c r="B5" s="3"/>
      <c r="C5" s="3"/>
      <c r="D5" s="3"/>
      <c r="E5" s="3"/>
      <c r="F5" s="3"/>
      <c r="G5" s="3"/>
      <c r="H5" s="3"/>
      <c r="I5" s="3"/>
      <c r="J5" s="3"/>
      <c r="K5" s="17"/>
      <c r="L5" s="17"/>
      <c r="M5" s="17"/>
      <c r="N5" s="17"/>
      <c r="O5" s="17"/>
      <c r="P5" s="17"/>
    </row>
    <row r="6" spans="1:19" ht="15" customHeight="1">
      <c r="A6" s="75" t="s">
        <v>41</v>
      </c>
      <c r="B6" s="73" t="s">
        <v>77</v>
      </c>
      <c r="C6" s="73"/>
      <c r="D6" s="73"/>
      <c r="E6" s="73"/>
      <c r="F6" s="73"/>
      <c r="G6" s="73"/>
      <c r="H6" s="77" t="s">
        <v>68</v>
      </c>
      <c r="I6" s="78"/>
      <c r="J6" s="78"/>
      <c r="K6" s="78"/>
      <c r="L6" s="80" t="s">
        <v>42</v>
      </c>
      <c r="M6" s="80"/>
      <c r="N6" s="80"/>
      <c r="O6" s="80"/>
      <c r="P6" s="81" t="s">
        <v>43</v>
      </c>
      <c r="Q6" s="66"/>
      <c r="R6" s="66"/>
    </row>
    <row r="7" spans="1:19" ht="15" customHeight="1">
      <c r="A7" s="75"/>
      <c r="B7" s="73"/>
      <c r="C7" s="73"/>
      <c r="D7" s="73"/>
      <c r="E7" s="73"/>
      <c r="F7" s="73"/>
      <c r="G7" s="73"/>
      <c r="H7" s="77"/>
      <c r="I7" s="78"/>
      <c r="J7" s="78"/>
      <c r="K7" s="78"/>
      <c r="L7" s="79">
        <v>2022</v>
      </c>
      <c r="M7" s="79"/>
      <c r="N7" s="79">
        <v>2021</v>
      </c>
      <c r="O7" s="79"/>
      <c r="P7" s="81"/>
      <c r="Q7" s="66"/>
      <c r="R7" s="66"/>
    </row>
    <row r="8" spans="1:19" ht="63" customHeight="1">
      <c r="A8" s="76"/>
      <c r="B8" s="45" t="s">
        <v>73</v>
      </c>
      <c r="C8" s="45" t="s">
        <v>72</v>
      </c>
      <c r="D8" s="45" t="s">
        <v>44</v>
      </c>
      <c r="E8" s="45" t="s">
        <v>45</v>
      </c>
      <c r="F8" s="45" t="s">
        <v>46</v>
      </c>
      <c r="G8" s="45" t="s">
        <v>47</v>
      </c>
      <c r="H8" s="20" t="s">
        <v>48</v>
      </c>
      <c r="I8" s="20" t="s">
        <v>49</v>
      </c>
      <c r="J8" s="20" t="s">
        <v>50</v>
      </c>
      <c r="K8" s="20" t="s">
        <v>51</v>
      </c>
      <c r="L8" s="50" t="s">
        <v>12</v>
      </c>
      <c r="M8" s="50" t="s">
        <v>13</v>
      </c>
      <c r="N8" s="50" t="s">
        <v>14</v>
      </c>
      <c r="O8" s="50" t="s">
        <v>15</v>
      </c>
      <c r="P8" s="40" t="s">
        <v>16</v>
      </c>
      <c r="Q8" s="40" t="s">
        <v>17</v>
      </c>
      <c r="R8" s="40" t="s">
        <v>18</v>
      </c>
      <c r="S8" s="16"/>
    </row>
    <row r="9" spans="1:19" ht="30.75" customHeight="1">
      <c r="A9" s="37" t="s">
        <v>69</v>
      </c>
      <c r="B9" s="48">
        <v>0</v>
      </c>
      <c r="C9" s="48">
        <v>0</v>
      </c>
      <c r="D9" s="55">
        <v>0</v>
      </c>
      <c r="E9" s="55">
        <v>249.57</v>
      </c>
      <c r="F9" s="55">
        <v>0</v>
      </c>
      <c r="G9" s="55">
        <v>249.57</v>
      </c>
      <c r="H9" s="55">
        <v>0</v>
      </c>
      <c r="I9" s="39">
        <v>0</v>
      </c>
      <c r="J9" s="39">
        <v>0</v>
      </c>
      <c r="K9" s="39">
        <v>0</v>
      </c>
      <c r="L9" s="58"/>
      <c r="M9" s="58">
        <f>G9/E9</f>
        <v>1</v>
      </c>
      <c r="N9" s="58"/>
      <c r="O9" s="58"/>
      <c r="P9" s="56"/>
      <c r="Q9" s="56"/>
      <c r="R9" s="40"/>
      <c r="S9" s="16"/>
    </row>
    <row r="10" spans="1:19" s="4" customFormat="1" ht="16.5">
      <c r="A10" s="21" t="s">
        <v>52</v>
      </c>
      <c r="B10" s="49">
        <v>5021860.38</v>
      </c>
      <c r="C10" s="49">
        <v>0</v>
      </c>
      <c r="D10" s="8">
        <v>5021860.38</v>
      </c>
      <c r="E10" s="8">
        <v>836976.7</v>
      </c>
      <c r="F10" s="8">
        <v>0</v>
      </c>
      <c r="G10" s="8">
        <v>836976.7</v>
      </c>
      <c r="H10" s="8">
        <v>4224450</v>
      </c>
      <c r="I10" s="8">
        <v>0</v>
      </c>
      <c r="J10" s="8">
        <v>0</v>
      </c>
      <c r="K10" s="8">
        <v>0</v>
      </c>
      <c r="L10" s="59">
        <f>E10/D10</f>
        <v>0.16666666069278493</v>
      </c>
      <c r="M10" s="59">
        <f>G10/E10</f>
        <v>1</v>
      </c>
      <c r="N10" s="59">
        <f>I10/H10</f>
        <v>0</v>
      </c>
      <c r="O10" s="59"/>
      <c r="P10" s="9">
        <f>((D10/H10)-1)*100</f>
        <v>18.87607570216241</v>
      </c>
      <c r="Q10" s="9"/>
      <c r="R10" s="9"/>
      <c r="S10" s="19"/>
    </row>
    <row r="11" spans="1:19" s="4" customFormat="1" ht="16.5">
      <c r="A11" s="21" t="s">
        <v>53</v>
      </c>
      <c r="B11" s="49">
        <v>151418</v>
      </c>
      <c r="C11" s="49">
        <v>0</v>
      </c>
      <c r="D11" s="8">
        <v>151418</v>
      </c>
      <c r="E11" s="8">
        <v>25236.7</v>
      </c>
      <c r="F11" s="8">
        <v>0</v>
      </c>
      <c r="G11" s="8">
        <v>0</v>
      </c>
      <c r="H11" s="8">
        <v>199890</v>
      </c>
      <c r="I11" s="8">
        <v>0</v>
      </c>
      <c r="J11" s="8">
        <v>0</v>
      </c>
      <c r="K11" s="8">
        <v>0</v>
      </c>
      <c r="L11" s="59">
        <f>E11/D11</f>
        <v>0.16666908821936627</v>
      </c>
      <c r="M11" s="59">
        <f t="shared" ref="M11:M12" si="0">G11/E11</f>
        <v>0</v>
      </c>
      <c r="N11" s="59">
        <f>I11/H11</f>
        <v>0</v>
      </c>
      <c r="O11" s="59"/>
      <c r="P11" s="9">
        <f t="shared" ref="P11:P12" si="1">((D11/H11)-1)*100</f>
        <v>-24.249337135424486</v>
      </c>
      <c r="Q11" s="9"/>
      <c r="R11" s="9"/>
      <c r="S11" s="19"/>
    </row>
    <row r="12" spans="1:19" s="12" customFormat="1" ht="16.5">
      <c r="A12" s="22" t="s">
        <v>54</v>
      </c>
      <c r="B12" s="46">
        <f>SUM(B9:B11)</f>
        <v>5173278.38</v>
      </c>
      <c r="C12" s="46">
        <f>SUM(C9:C11)</f>
        <v>0</v>
      </c>
      <c r="D12" s="10">
        <f>SUM(D9:D11)</f>
        <v>5173278.38</v>
      </c>
      <c r="E12" s="10">
        <f>SUM(E9:E11)</f>
        <v>862462.96999999986</v>
      </c>
      <c r="F12" s="10">
        <f>SUM(F9:F11)</f>
        <v>0</v>
      </c>
      <c r="G12" s="10">
        <f>SUM(G9:G11)</f>
        <v>837226.2699999999</v>
      </c>
      <c r="H12" s="33">
        <f>SUM(H9:H11)</f>
        <v>4424340</v>
      </c>
      <c r="I12" s="33">
        <f>SUM(I9:I11)</f>
        <v>0</v>
      </c>
      <c r="J12" s="33">
        <f>SUM(J9:J11)</f>
        <v>0</v>
      </c>
      <c r="K12" s="33">
        <f>SUM(K9:K11)</f>
        <v>0</v>
      </c>
      <c r="L12" s="60">
        <f>E12/D12</f>
        <v>0.16671497388083723</v>
      </c>
      <c r="M12" s="60">
        <f t="shared" si="0"/>
        <v>0.97073880169023374</v>
      </c>
      <c r="N12" s="60">
        <f>I12/H12</f>
        <v>0</v>
      </c>
      <c r="O12" s="60"/>
      <c r="P12" s="11">
        <f t="shared" si="1"/>
        <v>16.927685937337532</v>
      </c>
      <c r="Q12" s="11"/>
      <c r="R12" s="11"/>
      <c r="S12" s="23"/>
    </row>
    <row r="13" spans="1:19">
      <c r="K13" s="24"/>
      <c r="S13" s="16"/>
    </row>
    <row r="14" spans="1:19">
      <c r="S14" s="16"/>
    </row>
    <row r="15" spans="1:19">
      <c r="K15" s="25"/>
      <c r="L15" s="25"/>
      <c r="M15" s="25"/>
      <c r="N15" s="25"/>
      <c r="O15" s="25"/>
      <c r="P15" s="25"/>
      <c r="Q15" s="25"/>
      <c r="R15" s="26"/>
      <c r="S15" s="16"/>
    </row>
    <row r="16" spans="1:19" s="4" customFormat="1" ht="21">
      <c r="A16" s="18" t="s">
        <v>55</v>
      </c>
      <c r="K16" s="27"/>
      <c r="L16" s="27"/>
      <c r="M16" s="27"/>
      <c r="N16" s="27"/>
      <c r="O16" s="27"/>
      <c r="P16" s="27"/>
      <c r="Q16" s="27"/>
      <c r="R16" s="28"/>
      <c r="S16" s="19"/>
    </row>
    <row r="17" spans="1:21" ht="22.5" customHeight="1">
      <c r="A17" s="75" t="s">
        <v>41</v>
      </c>
      <c r="B17" s="73" t="s">
        <v>77</v>
      </c>
      <c r="C17" s="74"/>
      <c r="D17" s="74"/>
      <c r="E17" s="74"/>
      <c r="F17" s="74"/>
      <c r="G17" s="74"/>
      <c r="H17" s="77" t="s">
        <v>68</v>
      </c>
      <c r="I17" s="78"/>
      <c r="J17" s="78"/>
      <c r="K17" s="78"/>
      <c r="L17" s="70" t="s">
        <v>42</v>
      </c>
      <c r="M17" s="71"/>
      <c r="N17" s="71"/>
      <c r="O17" s="71"/>
      <c r="P17" s="71"/>
      <c r="Q17" s="72"/>
      <c r="R17" s="66" t="s">
        <v>43</v>
      </c>
      <c r="S17" s="66"/>
      <c r="T17" s="66"/>
      <c r="U17" s="16"/>
    </row>
    <row r="18" spans="1:21" ht="14.25" customHeight="1">
      <c r="A18" s="75"/>
      <c r="B18" s="74"/>
      <c r="C18" s="74"/>
      <c r="D18" s="74"/>
      <c r="E18" s="74"/>
      <c r="F18" s="74"/>
      <c r="G18" s="74"/>
      <c r="H18" s="77"/>
      <c r="I18" s="78"/>
      <c r="J18" s="78"/>
      <c r="K18" s="78"/>
      <c r="L18" s="67" t="s">
        <v>77</v>
      </c>
      <c r="M18" s="68"/>
      <c r="N18" s="69"/>
      <c r="O18" s="67" t="s">
        <v>68</v>
      </c>
      <c r="P18" s="68"/>
      <c r="Q18" s="69"/>
      <c r="R18" s="66"/>
      <c r="S18" s="66"/>
      <c r="T18" s="66"/>
      <c r="U18" s="16"/>
    </row>
    <row r="19" spans="1:21" ht="51.75" customHeight="1">
      <c r="A19" s="76"/>
      <c r="B19" s="45" t="s">
        <v>71</v>
      </c>
      <c r="C19" s="45" t="s">
        <v>72</v>
      </c>
      <c r="D19" s="45" t="s">
        <v>56</v>
      </c>
      <c r="E19" s="45" t="s">
        <v>57</v>
      </c>
      <c r="F19" s="45" t="s">
        <v>58</v>
      </c>
      <c r="G19" s="45" t="s">
        <v>59</v>
      </c>
      <c r="H19" s="20" t="s">
        <v>60</v>
      </c>
      <c r="I19" s="20" t="s">
        <v>61</v>
      </c>
      <c r="J19" s="20" t="s">
        <v>62</v>
      </c>
      <c r="K19" s="20" t="s">
        <v>63</v>
      </c>
      <c r="L19" s="44" t="s">
        <v>12</v>
      </c>
      <c r="M19" s="5" t="s">
        <v>31</v>
      </c>
      <c r="N19" s="5" t="s">
        <v>32</v>
      </c>
      <c r="O19" s="43" t="s">
        <v>14</v>
      </c>
      <c r="P19" s="5" t="s">
        <v>33</v>
      </c>
      <c r="Q19" s="5" t="s">
        <v>34</v>
      </c>
      <c r="R19" s="40" t="s">
        <v>16</v>
      </c>
      <c r="S19" s="40" t="s">
        <v>35</v>
      </c>
      <c r="T19" s="40" t="s">
        <v>18</v>
      </c>
      <c r="U19" s="16"/>
    </row>
    <row r="20" spans="1:21" ht="15.75">
      <c r="A20" s="21" t="s">
        <v>64</v>
      </c>
      <c r="B20" s="14">
        <v>4099481.1</v>
      </c>
      <c r="C20" s="14">
        <v>0</v>
      </c>
      <c r="D20" s="14">
        <f>SUM(B20:C20)</f>
        <v>4099481.1</v>
      </c>
      <c r="E20" s="14">
        <v>2673491.36</v>
      </c>
      <c r="F20" s="14">
        <v>586115.19999999995</v>
      </c>
      <c r="G20" s="14">
        <v>586115.19999999995</v>
      </c>
      <c r="H20" s="14">
        <v>3505480</v>
      </c>
      <c r="I20" s="14">
        <v>2591174.35</v>
      </c>
      <c r="J20" s="14">
        <v>574802.94999999995</v>
      </c>
      <c r="K20" s="14">
        <v>574802.94999999995</v>
      </c>
      <c r="L20" s="61">
        <f>+E20/D20</f>
        <v>0.65215360061057481</v>
      </c>
      <c r="M20" s="62">
        <f>F20/D20</f>
        <v>0.1429730216343722</v>
      </c>
      <c r="N20" s="62">
        <f>G20/F20</f>
        <v>1</v>
      </c>
      <c r="O20" s="62">
        <f>+I20/H20</f>
        <v>0.73917818672478519</v>
      </c>
      <c r="P20" s="62">
        <f>J20/H20</f>
        <v>0.16397267991829934</v>
      </c>
      <c r="Q20" s="62">
        <f>K20/J20</f>
        <v>1</v>
      </c>
      <c r="R20" s="41">
        <f>((D20/H20)-1)*100</f>
        <v>16.944929082465165</v>
      </c>
      <c r="S20" s="41">
        <f t="shared" ref="S20:T24" si="2">((F20/J20)-1)*100</f>
        <v>1.9680222587584062</v>
      </c>
      <c r="T20" s="41">
        <f t="shared" si="2"/>
        <v>1.9680222587584062</v>
      </c>
      <c r="U20" s="16"/>
    </row>
    <row r="21" spans="1:21" ht="30" customHeight="1">
      <c r="A21" s="47" t="s">
        <v>65</v>
      </c>
      <c r="B21" s="14">
        <v>891379.28</v>
      </c>
      <c r="C21" s="14">
        <v>0</v>
      </c>
      <c r="D21" s="14">
        <f t="shared" ref="D21:D23" si="3">SUM(B21:C21)</f>
        <v>891379.28</v>
      </c>
      <c r="E21" s="14">
        <v>140190.5</v>
      </c>
      <c r="F21" s="14">
        <v>58707.08</v>
      </c>
      <c r="G21" s="14">
        <v>58393.51</v>
      </c>
      <c r="H21" s="14">
        <v>704970</v>
      </c>
      <c r="I21" s="14">
        <v>301299.67</v>
      </c>
      <c r="J21" s="14">
        <v>48674.82</v>
      </c>
      <c r="K21" s="14">
        <v>48674.82</v>
      </c>
      <c r="L21" s="61">
        <f t="shared" ref="L21:L24" si="4">+E21/D21</f>
        <v>0.15727368040235354</v>
      </c>
      <c r="M21" s="62">
        <f>F21/D21</f>
        <v>6.5860943054453766E-2</v>
      </c>
      <c r="N21" s="62">
        <f>G21/F21</f>
        <v>0.99465873622057166</v>
      </c>
      <c r="O21" s="62">
        <f t="shared" ref="O21:O24" si="5">+I21/H21</f>
        <v>0.42739360540164828</v>
      </c>
      <c r="P21" s="62">
        <f>J21/H21</f>
        <v>6.9045235967487975E-2</v>
      </c>
      <c r="Q21" s="62">
        <f>K21/J21</f>
        <v>1</v>
      </c>
      <c r="R21" s="41">
        <f>((D21/H21)-1)*100</f>
        <v>26.442157822318691</v>
      </c>
      <c r="S21" s="41">
        <f t="shared" si="2"/>
        <v>20.610779865236275</v>
      </c>
      <c r="T21" s="41">
        <f t="shared" si="2"/>
        <v>19.966565875333497</v>
      </c>
      <c r="U21" s="16"/>
    </row>
    <row r="22" spans="1:21" ht="15.75">
      <c r="A22" s="21" t="s">
        <v>52</v>
      </c>
      <c r="B22" s="14">
        <v>31000</v>
      </c>
      <c r="C22" s="49">
        <v>0</v>
      </c>
      <c r="D22" s="14">
        <f t="shared" si="3"/>
        <v>31000</v>
      </c>
      <c r="E22" s="14">
        <v>0</v>
      </c>
      <c r="F22" s="14">
        <v>0</v>
      </c>
      <c r="G22" s="14">
        <v>0</v>
      </c>
      <c r="H22" s="14">
        <v>14000</v>
      </c>
      <c r="I22" s="14">
        <v>0</v>
      </c>
      <c r="J22" s="14">
        <v>0</v>
      </c>
      <c r="K22" s="14">
        <v>0</v>
      </c>
      <c r="L22" s="61">
        <f t="shared" si="4"/>
        <v>0</v>
      </c>
      <c r="M22" s="62">
        <f>F22/D22</f>
        <v>0</v>
      </c>
      <c r="N22" s="62"/>
      <c r="O22" s="62">
        <v>0</v>
      </c>
      <c r="P22" s="62"/>
      <c r="Q22" s="62"/>
      <c r="R22" s="41">
        <f>((D22/H22)-1)*100</f>
        <v>121.42857142857144</v>
      </c>
      <c r="S22" s="41"/>
      <c r="T22" s="41"/>
      <c r="U22" s="16"/>
    </row>
    <row r="23" spans="1:21" ht="15.75">
      <c r="A23" s="21" t="s">
        <v>66</v>
      </c>
      <c r="B23" s="14">
        <v>151418</v>
      </c>
      <c r="C23" s="14">
        <v>0</v>
      </c>
      <c r="D23" s="14">
        <f t="shared" si="3"/>
        <v>151418</v>
      </c>
      <c r="E23" s="14">
        <v>0</v>
      </c>
      <c r="F23" s="14">
        <v>0</v>
      </c>
      <c r="G23" s="14">
        <v>0</v>
      </c>
      <c r="H23" s="14">
        <v>199890</v>
      </c>
      <c r="I23" s="14">
        <v>15256.94</v>
      </c>
      <c r="J23" s="14">
        <v>0</v>
      </c>
      <c r="K23" s="14">
        <v>0</v>
      </c>
      <c r="L23" s="61">
        <f t="shared" si="4"/>
        <v>0</v>
      </c>
      <c r="M23" s="62">
        <f>F23/D23</f>
        <v>0</v>
      </c>
      <c r="N23" s="62"/>
      <c r="O23" s="62">
        <f t="shared" si="5"/>
        <v>7.6326679673820605E-2</v>
      </c>
      <c r="P23" s="62">
        <f>J23/H23</f>
        <v>0</v>
      </c>
      <c r="Q23" s="62"/>
      <c r="R23" s="41">
        <f>((D23/H23)-1)*100</f>
        <v>-24.249337135424486</v>
      </c>
      <c r="S23" s="41"/>
      <c r="T23" s="41"/>
      <c r="U23" s="16"/>
    </row>
    <row r="24" spans="1:21" s="15" customFormat="1" ht="15.75">
      <c r="A24" s="22" t="s">
        <v>67</v>
      </c>
      <c r="B24" s="10">
        <f>SUM(B20:B23)</f>
        <v>5173278.38</v>
      </c>
      <c r="C24" s="10">
        <f>SUM(C20:C23)</f>
        <v>0</v>
      </c>
      <c r="D24" s="10">
        <f t="shared" ref="D24:G24" si="6">SUM(D20:D23)</f>
        <v>5173278.38</v>
      </c>
      <c r="E24" s="10">
        <f t="shared" si="6"/>
        <v>2813681.86</v>
      </c>
      <c r="F24" s="10">
        <f>SUM(F20:F23)</f>
        <v>644822.27999999991</v>
      </c>
      <c r="G24" s="10">
        <f t="shared" si="6"/>
        <v>644508.71</v>
      </c>
      <c r="H24" s="29">
        <f t="shared" ref="H24" si="7">SUM(H20:H23)</f>
        <v>4424340</v>
      </c>
      <c r="I24" s="29">
        <f>SUM(I20:I23)</f>
        <v>2907730.96</v>
      </c>
      <c r="J24" s="29">
        <f>SUM(J20:J23)</f>
        <v>623477.7699999999</v>
      </c>
      <c r="K24" s="29">
        <f>SUM(K20:K23)</f>
        <v>623477.7699999999</v>
      </c>
      <c r="L24" s="63">
        <f t="shared" si="4"/>
        <v>0.54388758023881945</v>
      </c>
      <c r="M24" s="57">
        <f>F24/D24</f>
        <v>0.124644805988577</v>
      </c>
      <c r="N24" s="57">
        <f t="shared" ref="N24" si="8">G24/F24</f>
        <v>0.99951371097164954</v>
      </c>
      <c r="O24" s="57">
        <f t="shared" si="5"/>
        <v>0.65721236613822631</v>
      </c>
      <c r="P24" s="57">
        <f t="shared" ref="P24" si="9">J24/H24</f>
        <v>0.1409199496422065</v>
      </c>
      <c r="Q24" s="57">
        <f>K24/J24</f>
        <v>1</v>
      </c>
      <c r="R24" s="42">
        <f>((D24/H24)-1)*100</f>
        <v>16.927685937337532</v>
      </c>
      <c r="S24" s="42">
        <f t="shared" si="2"/>
        <v>3.4234596688186736</v>
      </c>
      <c r="T24" s="42">
        <f t="shared" si="2"/>
        <v>3.3731659751076615</v>
      </c>
      <c r="U24" s="30"/>
    </row>
    <row r="25" spans="1:21" ht="15.75">
      <c r="A25" s="2"/>
      <c r="B25" s="3"/>
      <c r="C25" s="3"/>
      <c r="D25" s="3"/>
      <c r="E25" s="3"/>
      <c r="F25" s="3"/>
      <c r="G25" s="3"/>
      <c r="H25" s="3"/>
      <c r="I25" s="3"/>
      <c r="J25" s="3"/>
      <c r="K25" s="17"/>
      <c r="L25" s="17"/>
      <c r="M25" s="17"/>
      <c r="N25" s="17"/>
      <c r="O25" s="17"/>
      <c r="P25" s="17"/>
      <c r="Q25" s="17"/>
      <c r="R25" s="17"/>
      <c r="S25" s="16"/>
    </row>
    <row r="26" spans="1:21">
      <c r="S26" s="16"/>
    </row>
    <row r="27" spans="1:21">
      <c r="S27" s="16"/>
    </row>
    <row r="28" spans="1:21">
      <c r="N28" s="31"/>
      <c r="S28" s="16"/>
    </row>
    <row r="29" spans="1:21">
      <c r="S29" s="16"/>
    </row>
    <row r="30" spans="1:21">
      <c r="B30" s="32"/>
      <c r="C30" s="32"/>
      <c r="D30" s="32"/>
      <c r="E30" s="32"/>
    </row>
  </sheetData>
  <mergeCells count="15">
    <mergeCell ref="A1:R1"/>
    <mergeCell ref="R17:T18"/>
    <mergeCell ref="O18:Q18"/>
    <mergeCell ref="L18:N18"/>
    <mergeCell ref="L17:Q17"/>
    <mergeCell ref="B17:G18"/>
    <mergeCell ref="A17:A19"/>
    <mergeCell ref="H17:K18"/>
    <mergeCell ref="A6:A8"/>
    <mergeCell ref="L7:M7"/>
    <mergeCell ref="N7:O7"/>
    <mergeCell ref="L6:O6"/>
    <mergeCell ref="P6:R7"/>
    <mergeCell ref="H6:K7"/>
    <mergeCell ref="B6:G7"/>
  </mergeCells>
  <pageMargins left="0.70866141732283472" right="0.70866141732283472" top="0.74803149606299213" bottom="0.74803149606299213" header="0.31496062992125984" footer="0.31496062992125984"/>
  <pageSetup paperSize="9" scale="50" fitToWidth="0" fitToHeight="0" pageOrder="overThenDown" orientation="landscape" useFirstPageNumber="1" r:id="rId1"/>
  <headerFooter alignWithMargins="0"/>
  <ignoredErrors>
    <ignoredError sqref="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F5B9-7F1B-4E67-8968-34B6B680F2FC}">
  <dimension ref="B8:B11"/>
  <sheetViews>
    <sheetView workbookViewId="0">
      <selection activeCell="B12" sqref="B12"/>
    </sheetView>
  </sheetViews>
  <sheetFormatPr baseColWidth="10" defaultRowHeight="14.25"/>
  <sheetData>
    <row r="8" spans="2:2">
      <c r="B8" t="e">
        <f>167.77/0</f>
        <v>#DIV/0!</v>
      </c>
    </row>
    <row r="11" spans="2:2">
      <c r="B11">
        <f>1409141.32/4227462</f>
        <v>0.3333303338977382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ESTAT_EJECUCIÓ_PRESSUPOSTÀRIA</vt:lpstr>
      <vt:lpstr>ESTADO_EJECUCIÓN_PRESUPUESTARIA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2021-05-13T08:40:05Z</dcterms:created>
  <dcterms:modified xsi:type="dcterms:W3CDTF">2022-05-18T13:18:37Z</dcterms:modified>
</cp:coreProperties>
</file>