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filterPrivacy="1"/>
  <xr:revisionPtr revIDLastSave="0" documentId="13_ncr:1_{35397D51-E5BA-4EF1-AB4E-025851A3A36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T3" sheetId="2" r:id="rId1"/>
    <sheet name="2022T2" sheetId="4" r:id="rId2"/>
    <sheet name="2022T1" sheetId="3" r:id="rId3"/>
  </sheets>
  <calcPr calcId="191029"/>
</workbook>
</file>

<file path=xl/calcChain.xml><?xml version="1.0" encoding="utf-8"?>
<calcChain xmlns="http://schemas.openxmlformats.org/spreadsheetml/2006/main">
  <c r="S21" i="2" l="1"/>
  <c r="T21" i="2"/>
  <c r="Q21" i="2"/>
  <c r="D20" i="2"/>
  <c r="D21" i="2"/>
  <c r="D22" i="2"/>
  <c r="D19" i="2"/>
  <c r="P11" i="2"/>
  <c r="Q8" i="2"/>
  <c r="R8" i="2"/>
  <c r="O8" i="2"/>
  <c r="N9" i="2"/>
  <c r="O9" i="2"/>
  <c r="N11" i="2"/>
  <c r="E12" i="2" l="1"/>
  <c r="S22" i="2" l="1"/>
  <c r="T22" i="2"/>
  <c r="Q22" i="2"/>
  <c r="P20" i="2"/>
  <c r="P21" i="2"/>
  <c r="P22" i="2"/>
  <c r="N21" i="2"/>
  <c r="N22" i="2"/>
  <c r="R10" i="2"/>
  <c r="Q10" i="2"/>
  <c r="R9" i="2"/>
  <c r="Q9" i="2"/>
  <c r="P10" i="2"/>
  <c r="L11" i="2"/>
  <c r="O10" i="2"/>
  <c r="O24" i="3"/>
  <c r="K24" i="3"/>
  <c r="Q24" i="3" s="1"/>
  <c r="J24" i="3"/>
  <c r="S24" i="3" s="1"/>
  <c r="I24" i="3"/>
  <c r="H24" i="3"/>
  <c r="G24" i="3"/>
  <c r="N24" i="3" s="1"/>
  <c r="F24" i="3"/>
  <c r="E24" i="3"/>
  <c r="C24" i="3"/>
  <c r="B24" i="3"/>
  <c r="P23" i="3"/>
  <c r="O23" i="3"/>
  <c r="D23" i="3"/>
  <c r="R23" i="3" s="1"/>
  <c r="R22" i="3"/>
  <c r="M22" i="3"/>
  <c r="D22" i="3"/>
  <c r="L22" i="3" s="1"/>
  <c r="T21" i="3"/>
  <c r="S21" i="3"/>
  <c r="R21" i="3"/>
  <c r="Q21" i="3"/>
  <c r="P21" i="3"/>
  <c r="O21" i="3"/>
  <c r="N21" i="3"/>
  <c r="L21" i="3"/>
  <c r="D21" i="3"/>
  <c r="M21" i="3" s="1"/>
  <c r="T20" i="3"/>
  <c r="S20" i="3"/>
  <c r="R20" i="3"/>
  <c r="Q20" i="3"/>
  <c r="P20" i="3"/>
  <c r="O20" i="3"/>
  <c r="N20" i="3"/>
  <c r="D20" i="3"/>
  <c r="L20" i="3" s="1"/>
  <c r="P12" i="3"/>
  <c r="N12" i="3"/>
  <c r="K12" i="3"/>
  <c r="J12" i="3"/>
  <c r="I12" i="3"/>
  <c r="H12" i="3"/>
  <c r="G12" i="3"/>
  <c r="M12" i="3" s="1"/>
  <c r="F12" i="3"/>
  <c r="E12" i="3"/>
  <c r="D12" i="3"/>
  <c r="L12" i="3" s="1"/>
  <c r="C12" i="3"/>
  <c r="B12" i="3"/>
  <c r="P11" i="3"/>
  <c r="N11" i="3"/>
  <c r="M11" i="3"/>
  <c r="L11" i="3"/>
  <c r="P10" i="3"/>
  <c r="N10" i="3"/>
  <c r="M10" i="3"/>
  <c r="L10" i="3"/>
  <c r="M9" i="3"/>
  <c r="T24" i="3" l="1"/>
  <c r="M20" i="3"/>
  <c r="M23" i="3"/>
  <c r="D24" i="3"/>
  <c r="P24" i="3"/>
  <c r="L23" i="3"/>
  <c r="L24" i="3" l="1"/>
  <c r="M24" i="3"/>
  <c r="R24" i="3"/>
  <c r="K12" i="2" l="1"/>
  <c r="J12" i="2"/>
  <c r="I12" i="2"/>
  <c r="Q12" i="2" s="1"/>
  <c r="H12" i="2"/>
  <c r="G12" i="2"/>
  <c r="F12" i="2"/>
  <c r="D12" i="2"/>
  <c r="C12" i="2"/>
  <c r="R12" i="2" l="1"/>
  <c r="M12" i="2"/>
  <c r="S24" i="4"/>
  <c r="T24" i="4"/>
  <c r="P23" i="4"/>
  <c r="O23" i="4"/>
  <c r="Q24" i="4"/>
  <c r="M24" i="4"/>
  <c r="L24" i="4"/>
  <c r="N24" i="4"/>
  <c r="L12" i="4"/>
  <c r="E13" i="4" l="1"/>
  <c r="F13" i="4"/>
  <c r="G13" i="4"/>
  <c r="H13" i="4"/>
  <c r="I13" i="4"/>
  <c r="N13" i="4" s="1"/>
  <c r="J13" i="4"/>
  <c r="K13" i="4"/>
  <c r="M13" i="4"/>
  <c r="L13" i="4"/>
  <c r="P13" i="4"/>
  <c r="B13" i="4"/>
  <c r="C13" i="4"/>
  <c r="D13" i="4"/>
  <c r="K25" i="4" l="1"/>
  <c r="J25" i="4"/>
  <c r="P25" i="4" s="1"/>
  <c r="I25" i="4"/>
  <c r="H25" i="4"/>
  <c r="G25" i="4"/>
  <c r="F25" i="4"/>
  <c r="E25" i="4"/>
  <c r="C25" i="4"/>
  <c r="B25" i="4"/>
  <c r="R24" i="4"/>
  <c r="P24" i="4"/>
  <c r="O24" i="4"/>
  <c r="D24" i="4"/>
  <c r="R23" i="4"/>
  <c r="M23" i="4"/>
  <c r="L23" i="4"/>
  <c r="D23" i="4"/>
  <c r="T22" i="4"/>
  <c r="S22" i="4"/>
  <c r="Q22" i="4"/>
  <c r="P22" i="4"/>
  <c r="O22" i="4"/>
  <c r="N22" i="4"/>
  <c r="D22" i="4"/>
  <c r="M22" i="4" s="1"/>
  <c r="T21" i="4"/>
  <c r="S21" i="4"/>
  <c r="Q21" i="4"/>
  <c r="P21" i="4"/>
  <c r="O21" i="4"/>
  <c r="N21" i="4"/>
  <c r="D21" i="4"/>
  <c r="P11" i="4"/>
  <c r="N11" i="4"/>
  <c r="M11" i="4"/>
  <c r="L11" i="4"/>
  <c r="P10" i="4"/>
  <c r="N10" i="4"/>
  <c r="M10" i="4"/>
  <c r="L10" i="4"/>
  <c r="M9" i="4"/>
  <c r="Q25" i="4" l="1"/>
  <c r="O25" i="4"/>
  <c r="R22" i="4"/>
  <c r="D25" i="4"/>
  <c r="R25" i="4" s="1"/>
  <c r="L22" i="4"/>
  <c r="T25" i="4"/>
  <c r="N25" i="4"/>
  <c r="R21" i="4"/>
  <c r="S25" i="4"/>
  <c r="L21" i="4"/>
  <c r="M21" i="4"/>
  <c r="L20" i="2"/>
  <c r="L22" i="2"/>
  <c r="P9" i="2"/>
  <c r="L9" i="2"/>
  <c r="C23" i="2"/>
  <c r="B23" i="2"/>
  <c r="B12" i="2"/>
  <c r="O20" i="2"/>
  <c r="O22" i="2"/>
  <c r="O19" i="2"/>
  <c r="M19" i="2" l="1"/>
  <c r="L19" i="2"/>
  <c r="L21" i="2"/>
  <c r="R21" i="2"/>
  <c r="L25" i="4"/>
  <c r="M25" i="4"/>
  <c r="M8" i="2"/>
  <c r="M9" i="2"/>
  <c r="R22" i="2"/>
  <c r="Q20" i="2"/>
  <c r="N20" i="2"/>
  <c r="F23" i="2"/>
  <c r="M21" i="2"/>
  <c r="M10" i="2" l="1"/>
  <c r="E23" i="2" l="1"/>
  <c r="K23" i="2"/>
  <c r="J23" i="2"/>
  <c r="I23" i="2"/>
  <c r="G23" i="2" l="1"/>
  <c r="D23" i="2"/>
  <c r="L23" i="2" s="1"/>
  <c r="N23" i="2" l="1"/>
  <c r="H23" i="2"/>
  <c r="P12" i="2"/>
  <c r="M22" i="2"/>
  <c r="T20" i="2"/>
  <c r="S20" i="2"/>
  <c r="R20" i="2"/>
  <c r="M20" i="2"/>
  <c r="T19" i="2"/>
  <c r="S19" i="2"/>
  <c r="R19" i="2"/>
  <c r="Q19" i="2"/>
  <c r="P19" i="2"/>
  <c r="N19" i="2"/>
  <c r="N10" i="2"/>
  <c r="L10" i="2"/>
  <c r="P23" i="2" l="1"/>
  <c r="O23" i="2"/>
  <c r="T23" i="2"/>
  <c r="R23" i="2"/>
  <c r="M23" i="2"/>
  <c r="Q23" i="2"/>
  <c r="S23" i="2"/>
  <c r="N12" i="2"/>
  <c r="L12" i="2"/>
</calcChain>
</file>

<file path=xl/sharedStrings.xml><?xml version="1.0" encoding="utf-8"?>
<sst xmlns="http://schemas.openxmlformats.org/spreadsheetml/2006/main" count="406" uniqueCount="83">
  <si>
    <t>PRESSUPOST D’INGRESSOS</t>
  </si>
  <si>
    <t>CAPÍTOL</t>
  </si>
  <si>
    <t>% DE REALITZACIÓ</t>
  </si>
  <si>
    <t>TAXES DE VARIACIÓ</t>
  </si>
  <si>
    <t>PREVISIONS TOTALS
(1)</t>
  </si>
  <si>
    <t>DRETS RECONEGUTS NETS
(2)</t>
  </si>
  <si>
    <t>DEVOLUCIONS D’INGRESSOS PAGADES
(3)</t>
  </si>
  <si>
    <t>RECAPTACIÓ LÍQUIDA
(4)</t>
  </si>
  <si>
    <t>PREVISIONS TOTALS
(5)</t>
  </si>
  <si>
    <t>DRETS RECONEGUTS NETS
(6)</t>
  </si>
  <si>
    <t>DEVOLUCIONS D’INGRESSOS PAGADES
(7)</t>
  </si>
  <si>
    <t>RECAPTACIÓ LÍQUIDA
(8)</t>
  </si>
  <si>
    <t>2/1</t>
  </si>
  <si>
    <t>4/2</t>
  </si>
  <si>
    <t>6/5</t>
  </si>
  <si>
    <t>8/6</t>
  </si>
  <si>
    <t>1/5</t>
  </si>
  <si>
    <t>2/6</t>
  </si>
  <si>
    <t>4/8</t>
  </si>
  <si>
    <t>4. TRANSFERÈNCIES CORRENTS</t>
  </si>
  <si>
    <t>7. TRANSFERÈNCIES DE CAPITAL</t>
  </si>
  <si>
    <t>Suma total ingressos</t>
  </si>
  <si>
    <t>PRESSUPOST DE DESPESES</t>
  </si>
  <si>
    <t>CRÈDITS DEFINITIUS
(1)</t>
  </si>
  <si>
    <t>DESPESES COMPROMESES
(2)</t>
  </si>
  <si>
    <t>OBLIGACIONS RECONEGUDES NETES
(3)</t>
  </si>
  <si>
    <t>PAGAMENTS REALITZATS
(4)</t>
  </si>
  <si>
    <t>CRÈDITS DEFINITIUS
(5)</t>
  </si>
  <si>
    <t>DESPESES COMPROMESES
(6)</t>
  </si>
  <si>
    <t>OBLIGACIONS RECONEGUDES NETES
(7)</t>
  </si>
  <si>
    <t>PAGAMENTS REALITZATS
(8)</t>
  </si>
  <si>
    <t>3/1</t>
  </si>
  <si>
    <t>4/3</t>
  </si>
  <si>
    <t>7/5</t>
  </si>
  <si>
    <t>8/7</t>
  </si>
  <si>
    <t>3/7</t>
  </si>
  <si>
    <t>1. DESPESES DE PERSONAL</t>
  </si>
  <si>
    <t>2. DESPESES EN BÉNS CORRENTS I SERVEIS</t>
  </si>
  <si>
    <t>6. INVERSIONS REALS</t>
  </si>
  <si>
    <t>Suma total despeses</t>
  </si>
  <si>
    <t>PRESUPUESTO DE INGRESOS</t>
  </si>
  <si>
    <t>CAPÍTULO</t>
  </si>
  <si>
    <t>% DE REALIZACIÓN</t>
  </si>
  <si>
    <t>TASAS DE VARIACIÓN</t>
  </si>
  <si>
    <t>PREVISIONES TOTALES
(1)</t>
  </si>
  <si>
    <t>DERECHOS RECONOCIDOS NETOS
(2)</t>
  </si>
  <si>
    <t>DEVOLUCIONES DE INGRESOS PAGADAS
(3)</t>
  </si>
  <si>
    <t>RECAUDACIÓN LÍQUIDA
(4)</t>
  </si>
  <si>
    <t>PREVISIONES TOTALES
(5)</t>
  </si>
  <si>
    <t>DERECHOS RECONOCIDOS NETOS
(6)</t>
  </si>
  <si>
    <t>DEVOLUCIONES DE INGRESOS PAGADAS
(7)</t>
  </si>
  <si>
    <t>RECAUDACIÓN LÍQUIDA
(8)</t>
  </si>
  <si>
    <t>4. TRANSFERENCIAS CORRIENTES</t>
  </si>
  <si>
    <t>7. TRANSFERENCIAS DE CAPITAL</t>
  </si>
  <si>
    <t>Suma total ingresos</t>
  </si>
  <si>
    <t>PRESUPUESTO DE GASTOS</t>
  </si>
  <si>
    <t>CRÉDITOS DEFINITIVOS
(1)</t>
  </si>
  <si>
    <t>GASTOS COMPROMETIDOS
(2)</t>
  </si>
  <si>
    <t>OBLIGACIONES RECONOCIDAS NETAS
(3)</t>
  </si>
  <si>
    <t>PAGOS REALIZADOS
(4)</t>
  </si>
  <si>
    <t>CRÉDITOS DEFINITIVOS
(5)</t>
  </si>
  <si>
    <t>GASTOS COMPROMETIDOS
(6)</t>
  </si>
  <si>
    <t>OBLIGACIONES RECONOCIDAS NETAS
(7)</t>
  </si>
  <si>
    <t>PAGOS REALIZADOS
(8)</t>
  </si>
  <si>
    <t>1. GASTOS DE PERSONAL</t>
  </si>
  <si>
    <t>2. GASTOS EN BIENES CORRIENTES Y SERVICIOS</t>
  </si>
  <si>
    <t>6. INVERSIONES REALES</t>
  </si>
  <si>
    <t>Suma total gastos</t>
  </si>
  <si>
    <t>2021</t>
  </si>
  <si>
    <t>3. TASAS, PRECIOS PÚBLICOS Y OTROS INGRESOS</t>
  </si>
  <si>
    <t>3. TAXES, PREUS PÚBLICS I ALTRES</t>
  </si>
  <si>
    <t>CRÉDITOS INICIALES</t>
  </si>
  <si>
    <t>MODIFICACIONES DE CRÉDITO</t>
  </si>
  <si>
    <t>PREVISIONES INICIALES</t>
  </si>
  <si>
    <t>PREVISIONS INICIALS</t>
  </si>
  <si>
    <t>MODIFICACIONS CRÉDIT</t>
  </si>
  <si>
    <t>ESTADO DE EJECUCIÓN PRESUPUESTARIA: DEL 1 DE ENERO AL 31 DE MARZO DE 2022</t>
  </si>
  <si>
    <t>2022</t>
  </si>
  <si>
    <t>CRÉDITS INICIALS</t>
  </si>
  <si>
    <t>ESTAT D’EXECUCIÓ PRESSUPOSTÀRIA: DEL 1 DE GENER AL 30 DE JUNY DEL 2022</t>
  </si>
  <si>
    <t>8. ACTIVOS FINANCIEROS</t>
  </si>
  <si>
    <t>ESTADO DE EJECUCIÓN PRESUPUESTARIA: DEL 1 DE ENERO AL 31 DE MARZO DE 2023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</si>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</sst>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 &quot;%"/>
    <numFmt numFmtId="165" formatCode="#,##0.00;[Red]#,##0.00"/>
  </numFmts>
  <fonts count="37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sz val="20"/>
      <color rgb="FF9D2235"/>
      <name val="Open Sans"/>
      <family val="2"/>
    </font>
    <font>
      <sz val="20"/>
      <color rgb="FF8D281E"/>
      <name val="Open Sans"/>
      <family val="2"/>
    </font>
    <font>
      <sz val="10"/>
      <color rgb="FF000000"/>
      <name val="Open Sans"/>
      <family val="2"/>
    </font>
    <font>
      <b/>
      <sz val="14"/>
      <color rgb="FF9D2235"/>
      <name val="Open Sans"/>
      <family val="2"/>
    </font>
    <font>
      <b/>
      <sz val="12"/>
      <color rgb="FF000000"/>
      <name val="Open Sans"/>
      <family val="2"/>
    </font>
    <font>
      <b/>
      <sz val="16"/>
      <color rgb="FF000000"/>
      <name val="Open Sans"/>
      <family val="2"/>
    </font>
    <font>
      <b/>
      <sz val="10"/>
      <color rgb="FF000000"/>
      <name val="Open Sans"/>
      <family val="2"/>
    </font>
    <font>
      <b/>
      <sz val="8"/>
      <color rgb="FF000000"/>
      <name val="Open Sans"/>
      <family val="2"/>
    </font>
    <font>
      <b/>
      <sz val="12"/>
      <color rgb="FF000000"/>
      <name val="Liberation Sans1"/>
    </font>
    <font>
      <sz val="8"/>
      <color rgb="FF000000"/>
      <name val="Arial1"/>
    </font>
    <font>
      <sz val="12"/>
      <color rgb="FF000000"/>
      <name val="Arial1"/>
    </font>
    <font>
      <b/>
      <sz val="11"/>
      <color rgb="FF000000"/>
      <name val="Liberation Sans1"/>
    </font>
    <font>
      <b/>
      <sz val="9"/>
      <color rgb="FF000000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sz val="9"/>
      <color rgb="FF000000"/>
      <name val="Liberation Sans1"/>
    </font>
    <font>
      <b/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rgb="FF9D2235"/>
      <name val="Arial"/>
      <family val="2"/>
    </font>
    <font>
      <sz val="8"/>
      <color rgb="FF8D281E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rgb="FF9D223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EEEEE"/>
        <bgColor rgb="FFEEEEEE"/>
      </patternFill>
    </fill>
    <fill>
      <patternFill patternType="solid">
        <fgColor rgb="FFD0CECE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EEEEEE"/>
      </patternFill>
    </fill>
    <fill>
      <patternFill patternType="solid">
        <fgColor theme="5"/>
        <bgColor rgb="FFEEEEEE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EEEEEE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19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15" fillId="0" borderId="0" xfId="0" applyFont="1" applyFill="1"/>
    <xf numFmtId="0" fontId="16" fillId="0" borderId="0" xfId="0" applyFont="1" applyAlignment="1">
      <alignment wrapText="1"/>
    </xf>
    <xf numFmtId="0" fontId="16" fillId="0" borderId="0" xfId="0" applyFont="1"/>
    <xf numFmtId="0" fontId="10" fillId="0" borderId="0" xfId="0" applyFont="1"/>
    <xf numFmtId="49" fontId="21" fillId="0" borderId="2" xfId="0" applyNumberFormat="1" applyFont="1" applyBorder="1" applyAlignment="1">
      <alignment horizontal="center" vertical="center" wrapText="1"/>
    </xf>
    <xf numFmtId="49" fontId="21" fillId="1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/>
    </xf>
    <xf numFmtId="4" fontId="16" fillId="9" borderId="2" xfId="0" applyNumberFormat="1" applyFont="1" applyFill="1" applyBorder="1" applyAlignment="1">
      <alignment horizontal="right"/>
    </xf>
    <xf numFmtId="4" fontId="20" fillId="0" borderId="2" xfId="0" applyNumberFormat="1" applyFont="1" applyBorder="1" applyAlignment="1">
      <alignment horizontal="right"/>
    </xf>
    <xf numFmtId="4" fontId="20" fillId="9" borderId="2" xfId="0" applyNumberFormat="1" applyFont="1" applyFill="1" applyBorder="1" applyAlignment="1">
      <alignment horizontal="right"/>
    </xf>
    <xf numFmtId="0" fontId="22" fillId="0" borderId="0" xfId="0" applyFont="1"/>
    <xf numFmtId="0" fontId="0" fillId="0" borderId="0" xfId="0" applyAlignment="1">
      <alignment wrapText="1"/>
    </xf>
    <xf numFmtId="4" fontId="16" fillId="0" borderId="2" xfId="0" applyNumberFormat="1" applyFont="1" applyBorder="1"/>
    <xf numFmtId="0" fontId="25" fillId="0" borderId="0" xfId="0" applyFont="1"/>
    <xf numFmtId="0" fontId="0" fillId="0" borderId="0" xfId="0" applyFill="1"/>
    <xf numFmtId="0" fontId="16" fillId="0" borderId="0" xfId="0" applyFont="1" applyFill="1"/>
    <xf numFmtId="0" fontId="17" fillId="0" borderId="0" xfId="0" applyFont="1"/>
    <xf numFmtId="0" fontId="10" fillId="0" borderId="0" xfId="0" applyFont="1" applyFill="1"/>
    <xf numFmtId="49" fontId="21" fillId="9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/>
    <xf numFmtId="0" fontId="20" fillId="0" borderId="2" xfId="0" applyFont="1" applyBorder="1" applyAlignment="1">
      <alignment horizontal="right"/>
    </xf>
    <xf numFmtId="0" fontId="22" fillId="0" borderId="0" xfId="0" applyFont="1" applyFill="1"/>
    <xf numFmtId="2" fontId="0" fillId="0" borderId="0" xfId="0" applyNumberFormat="1" applyFill="1"/>
    <xf numFmtId="16" fontId="0" fillId="0" borderId="0" xfId="0" applyNumberFormat="1" applyFill="1"/>
    <xf numFmtId="16" fontId="23" fillId="0" borderId="0" xfId="0" applyNumberFormat="1" applyFont="1" applyFill="1" applyAlignment="1">
      <alignment horizontal="right"/>
    </xf>
    <xf numFmtId="16" fontId="10" fillId="0" borderId="0" xfId="0" applyNumberFormat="1" applyFont="1" applyFill="1"/>
    <xf numFmtId="16" fontId="24" fillId="0" borderId="0" xfId="0" applyNumberFormat="1" applyFont="1" applyFill="1" applyAlignment="1">
      <alignment horizontal="right"/>
    </xf>
    <xf numFmtId="4" fontId="20" fillId="0" borderId="2" xfId="0" applyNumberFormat="1" applyFont="1" applyBorder="1"/>
    <xf numFmtId="0" fontId="25" fillId="0" borderId="0" xfId="0" applyFont="1" applyFill="1"/>
    <xf numFmtId="164" fontId="0" fillId="0" borderId="0" xfId="0" applyNumberFormat="1" applyFill="1"/>
    <xf numFmtId="4" fontId="0" fillId="0" borderId="0" xfId="0" applyNumberFormat="1"/>
    <xf numFmtId="4" fontId="28" fillId="0" borderId="2" xfId="0" applyNumberFormat="1" applyFont="1" applyBorder="1"/>
    <xf numFmtId="0" fontId="16" fillId="0" borderId="3" xfId="0" applyFont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9" fontId="20" fillId="11" borderId="2" xfId="0" applyNumberFormat="1" applyFont="1" applyFill="1" applyBorder="1" applyAlignment="1">
      <alignment horizontal="center" vertical="center" wrapText="1"/>
    </xf>
    <xf numFmtId="4" fontId="16" fillId="11" borderId="2" xfId="0" applyNumberFormat="1" applyFont="1" applyFill="1" applyBorder="1" applyAlignment="1">
      <alignment horizontal="right"/>
    </xf>
    <xf numFmtId="4" fontId="20" fillId="11" borderId="2" xfId="0" applyNumberFormat="1" applyFont="1" applyFill="1" applyBorder="1" applyAlignment="1">
      <alignment horizontal="right"/>
    </xf>
    <xf numFmtId="49" fontId="21" fillId="12" borderId="2" xfId="0" applyNumberFormat="1" applyFont="1" applyFill="1" applyBorder="1" applyAlignment="1">
      <alignment horizontal="center" vertical="center" wrapText="1"/>
    </xf>
    <xf numFmtId="49" fontId="21" fillId="0" borderId="9" xfId="0" applyNumberFormat="1" applyFont="1" applyBorder="1" applyAlignment="1">
      <alignment horizontal="center" vertical="center" wrapText="1"/>
    </xf>
    <xf numFmtId="165" fontId="20" fillId="0" borderId="2" xfId="0" applyNumberFormat="1" applyFont="1" applyBorder="1" applyAlignment="1">
      <alignment horizontal="right"/>
    </xf>
    <xf numFmtId="0" fontId="16" fillId="0" borderId="2" xfId="0" applyFont="1" applyBorder="1" applyAlignment="1">
      <alignment wrapText="1"/>
    </xf>
    <xf numFmtId="165" fontId="16" fillId="0" borderId="2" xfId="0" applyNumberFormat="1" applyFont="1" applyFill="1" applyBorder="1" applyAlignment="1">
      <alignment horizontal="right" vertical="center" wrapText="1"/>
    </xf>
    <xf numFmtId="165" fontId="16" fillId="0" borderId="2" xfId="0" applyNumberFormat="1" applyFont="1" applyBorder="1" applyAlignment="1">
      <alignment horizontal="right"/>
    </xf>
    <xf numFmtId="49" fontId="20" fillId="0" borderId="9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vertical="center" wrapText="1"/>
    </xf>
    <xf numFmtId="49" fontId="21" fillId="10" borderId="9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/>
    </xf>
    <xf numFmtId="4" fontId="16" fillId="9" borderId="2" xfId="0" applyNumberFormat="1" applyFont="1" applyFill="1" applyBorder="1" applyAlignment="1">
      <alignment horizontal="right" vertical="center"/>
    </xf>
    <xf numFmtId="10" fontId="20" fillId="0" borderId="2" xfId="0" applyNumberFormat="1" applyFont="1" applyFill="1" applyBorder="1" applyAlignment="1">
      <alignment horizontal="right"/>
    </xf>
    <xf numFmtId="10" fontId="16" fillId="0" borderId="2" xfId="0" applyNumberFormat="1" applyFont="1" applyBorder="1" applyAlignment="1">
      <alignment horizontal="right" vertical="center"/>
    </xf>
    <xf numFmtId="10" fontId="16" fillId="0" borderId="2" xfId="0" applyNumberFormat="1" applyFont="1" applyBorder="1" applyAlignment="1">
      <alignment horizontal="right"/>
    </xf>
    <xf numFmtId="10" fontId="20" fillId="0" borderId="2" xfId="0" applyNumberFormat="1" applyFont="1" applyBorder="1" applyAlignment="1">
      <alignment horizontal="right"/>
    </xf>
    <xf numFmtId="10" fontId="27" fillId="0" borderId="2" xfId="18" applyNumberFormat="1" applyFont="1" applyBorder="1"/>
    <xf numFmtId="10" fontId="16" fillId="0" borderId="2" xfId="0" applyNumberFormat="1" applyFont="1" applyFill="1" applyBorder="1" applyAlignment="1">
      <alignment horizontal="right"/>
    </xf>
    <xf numFmtId="10" fontId="28" fillId="0" borderId="2" xfId="18" applyNumberFormat="1" applyFont="1" applyBorder="1"/>
    <xf numFmtId="49" fontId="20" fillId="0" borderId="2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10" fontId="16" fillId="0" borderId="2" xfId="0" applyNumberFormat="1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6" fillId="9" borderId="2" xfId="0" applyNumberFormat="1" applyFont="1" applyFill="1" applyBorder="1" applyAlignment="1">
      <alignment horizontal="center" vertical="center"/>
    </xf>
    <xf numFmtId="165" fontId="16" fillId="0" borderId="2" xfId="0" applyNumberFormat="1" applyFont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horizontal="right" vertical="center"/>
    </xf>
    <xf numFmtId="10" fontId="20" fillId="0" borderId="2" xfId="0" applyNumberFormat="1" applyFont="1" applyBorder="1" applyAlignment="1">
      <alignment horizontal="center" vertical="center"/>
    </xf>
    <xf numFmtId="4" fontId="20" fillId="9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2" fontId="0" fillId="0" borderId="0" xfId="0" applyNumberFormat="1" applyFill="1" applyAlignment="1">
      <alignment vertical="center"/>
    </xf>
    <xf numFmtId="16" fontId="0" fillId="0" borderId="0" xfId="0" applyNumberFormat="1" applyFill="1" applyAlignment="1">
      <alignment vertical="center"/>
    </xf>
    <xf numFmtId="16" fontId="0" fillId="0" borderId="0" xfId="0" applyNumberFormat="1" applyFill="1" applyAlignment="1">
      <alignment horizontal="center" vertical="center"/>
    </xf>
    <xf numFmtId="16" fontId="23" fillId="0" borderId="0" xfId="0" applyNumberFormat="1" applyFont="1" applyFill="1" applyAlignment="1">
      <alignment horizontal="center" vertical="center"/>
    </xf>
    <xf numFmtId="16" fontId="10" fillId="0" borderId="0" xfId="0" applyNumberFormat="1" applyFont="1" applyFill="1" applyAlignment="1">
      <alignment vertical="center"/>
    </xf>
    <xf numFmtId="16" fontId="10" fillId="0" borderId="0" xfId="0" applyNumberFormat="1" applyFont="1" applyFill="1" applyAlignment="1">
      <alignment horizontal="center" vertical="center"/>
    </xf>
    <xf numFmtId="16" fontId="24" fillId="0" borderId="0" xfId="0" applyNumberFormat="1" applyFont="1" applyFill="1" applyAlignment="1">
      <alignment horizontal="center" vertical="center"/>
    </xf>
    <xf numFmtId="4" fontId="16" fillId="0" borderId="2" xfId="0" applyNumberFormat="1" applyFont="1" applyBorder="1" applyAlignment="1">
      <alignment vertical="center"/>
    </xf>
    <xf numFmtId="10" fontId="27" fillId="0" borderId="2" xfId="18" applyNumberFormat="1" applyFont="1" applyBorder="1" applyAlignment="1">
      <alignment horizontal="center" vertical="center"/>
    </xf>
    <xf numFmtId="10" fontId="16" fillId="0" borderId="2" xfId="0" applyNumberFormat="1" applyFont="1" applyFill="1" applyBorder="1" applyAlignment="1">
      <alignment horizontal="center" vertical="center"/>
    </xf>
    <xf numFmtId="4" fontId="16" fillId="11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Border="1" applyAlignment="1">
      <alignment vertical="center"/>
    </xf>
    <xf numFmtId="10" fontId="28" fillId="0" borderId="2" xfId="18" applyNumberFormat="1" applyFont="1" applyBorder="1" applyAlignment="1">
      <alignment horizontal="center" vertical="center"/>
    </xf>
    <xf numFmtId="10" fontId="20" fillId="0" borderId="2" xfId="0" applyNumberFormat="1" applyFont="1" applyFill="1" applyBorder="1" applyAlignment="1">
      <alignment horizontal="center" vertical="center"/>
    </xf>
    <xf numFmtId="4" fontId="20" fillId="11" borderId="2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164" fontId="0" fillId="0" borderId="0" xfId="0" applyNumberFormat="1" applyFill="1" applyAlignment="1">
      <alignment horizontal="center" vertical="center"/>
    </xf>
    <xf numFmtId="4" fontId="0" fillId="0" borderId="0" xfId="0" applyNumberFormat="1" applyAlignment="1">
      <alignment vertical="center"/>
    </xf>
    <xf numFmtId="0" fontId="14" fillId="0" borderId="0" xfId="0" applyFont="1" applyFill="1" applyAlignment="1">
      <alignment horizontal="center" vertical="center"/>
    </xf>
    <xf numFmtId="49" fontId="26" fillId="11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26" fillId="12" borderId="5" xfId="0" applyNumberFormat="1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49" fontId="19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9" fillId="9" borderId="2" xfId="0" applyNumberFormat="1" applyFont="1" applyFill="1" applyBorder="1" applyAlignment="1">
      <alignment horizontal="center" vertical="center" wrapText="1"/>
    </xf>
    <xf numFmtId="49" fontId="19" fillId="9" borderId="7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49" fontId="26" fillId="11" borderId="7" xfId="0" applyNumberFormat="1" applyFont="1" applyFill="1" applyBorder="1" applyAlignment="1">
      <alignment horizontal="center" vertical="center" wrapText="1"/>
    </xf>
    <xf numFmtId="49" fontId="26" fillId="0" borderId="5" xfId="0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0" fillId="0" borderId="8" xfId="0" applyBorder="1" applyAlignment="1"/>
    <xf numFmtId="0" fontId="31" fillId="15" borderId="8" xfId="0" applyFont="1" applyFill="1" applyBorder="1" applyAlignment="1">
      <alignment horizontal="center" vertical="center"/>
    </xf>
    <xf numFmtId="49" fontId="31" fillId="15" borderId="9" xfId="0" applyNumberFormat="1" applyFont="1" applyFill="1" applyBorder="1" applyAlignment="1">
      <alignment horizontal="center" vertical="center" wrapText="1"/>
    </xf>
    <xf numFmtId="49" fontId="31" fillId="16" borderId="2" xfId="0" applyNumberFormat="1" applyFont="1" applyFill="1" applyBorder="1" applyAlignment="1">
      <alignment horizontal="center" vertical="center" wrapText="1"/>
    </xf>
    <xf numFmtId="49" fontId="31" fillId="15" borderId="2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49" fontId="30" fillId="0" borderId="0" xfId="0" applyNumberFormat="1" applyFont="1" applyFill="1" applyBorder="1" applyAlignment="1">
      <alignment vertical="center" wrapText="1"/>
    </xf>
    <xf numFmtId="0" fontId="32" fillId="0" borderId="0" xfId="0" applyFont="1" applyAlignment="1">
      <alignment vertical="center"/>
    </xf>
    <xf numFmtId="49" fontId="31" fillId="15" borderId="5" xfId="0" applyNumberFormat="1" applyFont="1" applyFill="1" applyBorder="1" applyAlignment="1">
      <alignment horizontal="center" vertical="center" wrapText="1"/>
    </xf>
    <xf numFmtId="49" fontId="31" fillId="15" borderId="8" xfId="0" applyNumberFormat="1" applyFont="1" applyFill="1" applyBorder="1" applyAlignment="1">
      <alignment horizontal="center" vertical="center" wrapText="1"/>
    </xf>
    <xf numFmtId="0" fontId="31" fillId="15" borderId="7" xfId="0" applyNumberFormat="1" applyFont="1" applyFill="1" applyBorder="1" applyAlignment="1">
      <alignment horizontal="center" vertical="center" wrapText="1"/>
    </xf>
    <xf numFmtId="49" fontId="31" fillId="15" borderId="2" xfId="0" applyNumberFormat="1" applyFont="1" applyFill="1" applyBorder="1" applyAlignment="1">
      <alignment horizontal="center" vertical="center" wrapText="1"/>
    </xf>
    <xf numFmtId="49" fontId="31" fillId="15" borderId="7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49" fontId="34" fillId="17" borderId="2" xfId="0" applyNumberFormat="1" applyFont="1" applyFill="1" applyBorder="1" applyAlignment="1">
      <alignment horizontal="left" vertical="center" wrapText="1"/>
    </xf>
    <xf numFmtId="165" fontId="34" fillId="0" borderId="2" xfId="0" applyNumberFormat="1" applyFont="1" applyFill="1" applyBorder="1" applyAlignment="1">
      <alignment horizontal="right" vertical="center" wrapText="1"/>
    </xf>
    <xf numFmtId="4" fontId="34" fillId="0" borderId="2" xfId="0" applyNumberFormat="1" applyFont="1" applyBorder="1" applyAlignment="1">
      <alignment horizontal="right" vertical="center"/>
    </xf>
    <xf numFmtId="4" fontId="34" fillId="0" borderId="2" xfId="0" applyNumberFormat="1" applyFont="1" applyBorder="1" applyAlignment="1">
      <alignment horizontal="center" vertical="center"/>
    </xf>
    <xf numFmtId="4" fontId="34" fillId="14" borderId="2" xfId="0" applyNumberFormat="1" applyFont="1" applyFill="1" applyBorder="1" applyAlignment="1">
      <alignment horizontal="right" vertical="center"/>
    </xf>
    <xf numFmtId="4" fontId="34" fillId="14" borderId="2" xfId="0" applyNumberFormat="1" applyFont="1" applyFill="1" applyBorder="1" applyAlignment="1">
      <alignment horizontal="right" vertical="center" wrapText="1"/>
    </xf>
    <xf numFmtId="10" fontId="34" fillId="0" borderId="2" xfId="0" applyNumberFormat="1" applyFont="1" applyBorder="1" applyAlignment="1">
      <alignment horizontal="right" vertical="center"/>
    </xf>
    <xf numFmtId="4" fontId="34" fillId="13" borderId="2" xfId="0" applyNumberFormat="1" applyFont="1" applyFill="1" applyBorder="1" applyAlignment="1">
      <alignment horizontal="right" vertical="center"/>
    </xf>
    <xf numFmtId="0" fontId="34" fillId="17" borderId="2" xfId="0" applyFont="1" applyFill="1" applyBorder="1" applyAlignment="1">
      <alignment vertical="center"/>
    </xf>
    <xf numFmtId="165" fontId="34" fillId="0" borderId="2" xfId="0" applyNumberFormat="1" applyFont="1" applyBorder="1" applyAlignment="1">
      <alignment horizontal="right" vertical="center"/>
    </xf>
    <xf numFmtId="0" fontId="31" fillId="15" borderId="2" xfId="0" applyFont="1" applyFill="1" applyBorder="1" applyAlignment="1">
      <alignment horizontal="right" vertical="center"/>
    </xf>
    <xf numFmtId="165" fontId="31" fillId="15" borderId="2" xfId="0" applyNumberFormat="1" applyFont="1" applyFill="1" applyBorder="1" applyAlignment="1">
      <alignment horizontal="right" vertical="center"/>
    </xf>
    <xf numFmtId="4" fontId="31" fillId="15" borderId="2" xfId="0" applyNumberFormat="1" applyFont="1" applyFill="1" applyBorder="1" applyAlignment="1">
      <alignment horizontal="right" vertical="center"/>
    </xf>
    <xf numFmtId="4" fontId="31" fillId="15" borderId="2" xfId="0" applyNumberFormat="1" applyFont="1" applyFill="1" applyBorder="1" applyAlignment="1">
      <alignment horizontal="center" vertical="center"/>
    </xf>
    <xf numFmtId="4" fontId="31" fillId="15" borderId="2" xfId="0" applyNumberFormat="1" applyFont="1" applyFill="1" applyBorder="1" applyAlignment="1">
      <alignment vertical="center"/>
    </xf>
    <xf numFmtId="10" fontId="31" fillId="15" borderId="2" xfId="0" applyNumberFormat="1" applyFont="1" applyFill="1" applyBorder="1" applyAlignment="1">
      <alignment horizontal="right" vertical="center"/>
    </xf>
    <xf numFmtId="4" fontId="31" fillId="16" borderId="2" xfId="0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2" fontId="34" fillId="0" borderId="0" xfId="0" applyNumberFormat="1" applyFont="1" applyFill="1" applyAlignment="1">
      <alignment vertical="center"/>
    </xf>
    <xf numFmtId="16" fontId="34" fillId="0" borderId="0" xfId="0" applyNumberFormat="1" applyFont="1" applyFill="1" applyAlignment="1">
      <alignment vertical="center"/>
    </xf>
    <xf numFmtId="16" fontId="34" fillId="0" borderId="0" xfId="0" applyNumberFormat="1" applyFont="1" applyFill="1" applyAlignment="1">
      <alignment horizontal="right" vertical="center"/>
    </xf>
    <xf numFmtId="0" fontId="31" fillId="15" borderId="8" xfId="0" applyFont="1" applyFill="1" applyBorder="1" applyAlignment="1">
      <alignment vertical="center"/>
    </xf>
    <xf numFmtId="0" fontId="31" fillId="16" borderId="7" xfId="0" applyNumberFormat="1" applyFont="1" applyFill="1" applyBorder="1" applyAlignment="1">
      <alignment horizontal="center" vertical="center" wrapText="1"/>
    </xf>
    <xf numFmtId="49" fontId="31" fillId="16" borderId="2" xfId="0" applyNumberFormat="1" applyFont="1" applyFill="1" applyBorder="1" applyAlignment="1">
      <alignment horizontal="center" vertical="center" wrapText="1"/>
    </xf>
    <xf numFmtId="49" fontId="31" fillId="16" borderId="5" xfId="0" applyNumberFormat="1" applyFont="1" applyFill="1" applyBorder="1" applyAlignment="1">
      <alignment horizontal="center" vertical="center" wrapText="1"/>
    </xf>
    <xf numFmtId="0" fontId="31" fillId="15" borderId="6" xfId="0" applyFont="1" applyFill="1" applyBorder="1" applyAlignment="1">
      <alignment horizontal="center" vertical="center" wrapText="1"/>
    </xf>
    <xf numFmtId="0" fontId="31" fillId="15" borderId="7" xfId="0" applyFont="1" applyFill="1" applyBorder="1" applyAlignment="1">
      <alignment horizontal="center" vertical="center" wrapText="1"/>
    </xf>
    <xf numFmtId="49" fontId="31" fillId="16" borderId="7" xfId="0" applyNumberFormat="1" applyFont="1" applyFill="1" applyBorder="1" applyAlignment="1">
      <alignment horizontal="center" vertical="center" wrapText="1"/>
    </xf>
    <xf numFmtId="0" fontId="31" fillId="15" borderId="5" xfId="0" applyNumberFormat="1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vertical="center"/>
    </xf>
    <xf numFmtId="4" fontId="34" fillId="14" borderId="2" xfId="0" applyNumberFormat="1" applyFont="1" applyFill="1" applyBorder="1" applyAlignment="1">
      <alignment vertical="center"/>
    </xf>
    <xf numFmtId="10" fontId="35" fillId="0" borderId="2" xfId="18" applyNumberFormat="1" applyFont="1" applyBorder="1" applyAlignment="1">
      <alignment vertical="center"/>
    </xf>
    <xf numFmtId="10" fontId="34" fillId="0" borderId="2" xfId="0" applyNumberFormat="1" applyFont="1" applyFill="1" applyBorder="1" applyAlignment="1">
      <alignment horizontal="right" vertical="center"/>
    </xf>
    <xf numFmtId="10" fontId="31" fillId="15" borderId="2" xfId="18" applyNumberFormat="1" applyFont="1" applyFill="1" applyBorder="1" applyAlignment="1">
      <alignment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4" fillId="17" borderId="2" xfId="0" applyFont="1" applyFill="1" applyBorder="1" applyAlignment="1">
      <alignment vertical="center" wrapText="1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Porcentaje" xfId="18" builtinId="5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Gama_AVAF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9D2235"/>
      </a:accent1>
      <a:accent2>
        <a:srgbClr val="C6C6C6"/>
      </a:accent2>
      <a:accent3>
        <a:srgbClr val="EABAC2"/>
      </a:accent3>
      <a:accent4>
        <a:srgbClr val="CE9FA1"/>
      </a:accent4>
      <a:accent5>
        <a:srgbClr val="D8C1BD"/>
      </a:accent5>
      <a:accent6>
        <a:srgbClr val="5B6770"/>
      </a:accent6>
      <a:hlink>
        <a:srgbClr val="0070C0"/>
      </a:hlink>
      <a:folHlink>
        <a:srgbClr val="9D223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6"/>
  <sheetViews>
    <sheetView tabSelected="1" zoomScale="90" zoomScaleNormal="90" workbookViewId="0">
      <selection activeCell="C36" sqref="C36"/>
    </sheetView>
  </sheetViews>
  <sheetFormatPr baseColWidth="10" defaultRowHeight="11.25"/>
  <cols>
    <col min="1" max="1" width="30" style="161" customWidth="1"/>
    <col min="2" max="2" width="12.625" style="132" bestFit="1" customWidth="1"/>
    <col min="3" max="3" width="14.5" style="132" customWidth="1"/>
    <col min="4" max="4" width="12.625" style="132" bestFit="1" customWidth="1"/>
    <col min="5" max="5" width="15.25" style="132" customWidth="1"/>
    <col min="6" max="6" width="13.75" style="132" bestFit="1" customWidth="1"/>
    <col min="7" max="8" width="12.625" style="132" bestFit="1" customWidth="1"/>
    <col min="9" max="9" width="15.125" style="132" customWidth="1"/>
    <col min="10" max="10" width="13.625" style="132" customWidth="1"/>
    <col min="11" max="11" width="13.125" style="133" customWidth="1"/>
    <col min="12" max="14" width="7.75" style="133" bestFit="1" customWidth="1"/>
    <col min="15" max="18" width="6.75" style="133" bestFit="1" customWidth="1"/>
    <col min="19" max="19" width="6.75" style="132" customWidth="1"/>
    <col min="20" max="20" width="7.125" style="132" bestFit="1" customWidth="1"/>
    <col min="21" max="1025" width="9.625" style="132" customWidth="1"/>
    <col min="1026" max="1026" width="11" style="132" customWidth="1"/>
    <col min="1027" max="16384" width="11" style="132"/>
  </cols>
  <sheetData>
    <row r="1" spans="1:21" s="131" customFormat="1" ht="15">
      <c r="A1" s="178" t="s">
        <v>81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</row>
    <row r="2" spans="1:21" ht="18" customHeight="1">
      <c r="A2" s="132"/>
      <c r="L2" s="134"/>
      <c r="M2" s="134"/>
      <c r="N2" s="134"/>
      <c r="O2" s="134"/>
      <c r="P2" s="134"/>
      <c r="Q2" s="134"/>
      <c r="R2" s="134"/>
      <c r="S2" s="134"/>
    </row>
    <row r="3" spans="1:21" ht="15">
      <c r="A3" s="179" t="s">
        <v>40</v>
      </c>
      <c r="Q3" s="132"/>
      <c r="R3" s="132"/>
    </row>
    <row r="4" spans="1:21">
      <c r="A4" s="135"/>
      <c r="Q4" s="132"/>
      <c r="R4" s="132"/>
    </row>
    <row r="5" spans="1:21" s="141" customFormat="1" ht="15" customHeight="1">
      <c r="A5" s="136" t="s">
        <v>41</v>
      </c>
      <c r="B5" s="137" t="s">
        <v>82</v>
      </c>
      <c r="C5" s="137"/>
      <c r="D5" s="137"/>
      <c r="E5" s="137"/>
      <c r="F5" s="137"/>
      <c r="G5" s="137"/>
      <c r="H5" s="138">
        <v>2022</v>
      </c>
      <c r="I5" s="139"/>
      <c r="J5" s="139"/>
      <c r="K5" s="139"/>
      <c r="L5" s="127" t="s">
        <v>42</v>
      </c>
      <c r="M5" s="127"/>
      <c r="N5" s="127"/>
      <c r="O5" s="127"/>
      <c r="P5" s="140" t="s">
        <v>43</v>
      </c>
      <c r="Q5" s="139"/>
      <c r="R5" s="139"/>
    </row>
    <row r="6" spans="1:21" s="141" customFormat="1" ht="15" customHeight="1">
      <c r="A6" s="136"/>
      <c r="B6" s="137"/>
      <c r="C6" s="137"/>
      <c r="D6" s="137"/>
      <c r="E6" s="137"/>
      <c r="F6" s="137"/>
      <c r="G6" s="137"/>
      <c r="H6" s="140"/>
      <c r="I6" s="139"/>
      <c r="J6" s="139"/>
      <c r="K6" s="139"/>
      <c r="L6" s="127">
        <v>2023</v>
      </c>
      <c r="M6" s="127"/>
      <c r="N6" s="127">
        <v>2022</v>
      </c>
      <c r="O6" s="127"/>
      <c r="P6" s="140"/>
      <c r="Q6" s="139"/>
      <c r="R6" s="139"/>
    </row>
    <row r="7" spans="1:21" s="141" customFormat="1" ht="63" customHeight="1">
      <c r="A7" s="139"/>
      <c r="B7" s="128" t="s">
        <v>73</v>
      </c>
      <c r="C7" s="128" t="s">
        <v>72</v>
      </c>
      <c r="D7" s="128" t="s">
        <v>44</v>
      </c>
      <c r="E7" s="128" t="s">
        <v>45</v>
      </c>
      <c r="F7" s="128" t="s">
        <v>46</v>
      </c>
      <c r="G7" s="128" t="s">
        <v>47</v>
      </c>
      <c r="H7" s="130" t="s">
        <v>48</v>
      </c>
      <c r="I7" s="130" t="s">
        <v>49</v>
      </c>
      <c r="J7" s="130" t="s">
        <v>50</v>
      </c>
      <c r="K7" s="130" t="s">
        <v>51</v>
      </c>
      <c r="L7" s="128" t="s">
        <v>12</v>
      </c>
      <c r="M7" s="128" t="s">
        <v>13</v>
      </c>
      <c r="N7" s="128" t="s">
        <v>14</v>
      </c>
      <c r="O7" s="128" t="s">
        <v>15</v>
      </c>
      <c r="P7" s="130" t="s">
        <v>16</v>
      </c>
      <c r="Q7" s="130" t="s">
        <v>17</v>
      </c>
      <c r="R7" s="130" t="s">
        <v>18</v>
      </c>
    </row>
    <row r="8" spans="1:21" ht="30.75" customHeight="1">
      <c r="A8" s="142" t="s">
        <v>69</v>
      </c>
      <c r="B8" s="143">
        <v>0</v>
      </c>
      <c r="C8" s="143">
        <v>0</v>
      </c>
      <c r="D8" s="144">
        <v>0</v>
      </c>
      <c r="E8" s="144">
        <v>1280.3</v>
      </c>
      <c r="F8" s="145">
        <v>0</v>
      </c>
      <c r="G8" s="144">
        <v>1280.3</v>
      </c>
      <c r="H8" s="146">
        <v>0</v>
      </c>
      <c r="I8" s="147">
        <v>6798.19</v>
      </c>
      <c r="J8" s="147">
        <v>0</v>
      </c>
      <c r="K8" s="147">
        <v>5250.57</v>
      </c>
      <c r="L8" s="148"/>
      <c r="M8" s="148">
        <f>G8/E8</f>
        <v>1</v>
      </c>
      <c r="N8" s="148"/>
      <c r="O8" s="148">
        <f>ROUND(K8/I8,2)</f>
        <v>0.77</v>
      </c>
      <c r="P8" s="149"/>
      <c r="Q8" s="149">
        <f>ROUND(((E8/I8)-1)*100,2)</f>
        <v>-81.17</v>
      </c>
      <c r="R8" s="149">
        <f>ROUND(((G8/K8)-1)*100,2)</f>
        <v>-75.62</v>
      </c>
      <c r="S8" s="133"/>
    </row>
    <row r="9" spans="1:21">
      <c r="A9" s="150" t="s">
        <v>52</v>
      </c>
      <c r="B9" s="151">
        <v>5302301.1900000004</v>
      </c>
      <c r="C9" s="151">
        <v>0</v>
      </c>
      <c r="D9" s="151">
        <v>5302301.1900000004</v>
      </c>
      <c r="E9" s="144">
        <v>5302299.96</v>
      </c>
      <c r="F9" s="145">
        <v>0</v>
      </c>
      <c r="G9" s="144">
        <v>883716.66</v>
      </c>
      <c r="H9" s="146">
        <v>5021860.38</v>
      </c>
      <c r="I9" s="146">
        <v>5074440</v>
      </c>
      <c r="J9" s="146">
        <v>0</v>
      </c>
      <c r="K9" s="146">
        <v>5021860</v>
      </c>
      <c r="L9" s="148">
        <f>E9/D9</f>
        <v>0.99999976802524859</v>
      </c>
      <c r="M9" s="148">
        <f>G9/E9</f>
        <v>0.16666666666666669</v>
      </c>
      <c r="N9" s="148">
        <f>I9/H9</f>
        <v>1.0104701477184437</v>
      </c>
      <c r="O9" s="148">
        <f>ROUND(K9/I9,2)</f>
        <v>0.99</v>
      </c>
      <c r="P9" s="149">
        <f>((D9/H9)-1)*100</f>
        <v>5.584400775395526</v>
      </c>
      <c r="Q9" s="149">
        <f>ROUND(((E9/I9)-1)*100,2)</f>
        <v>4.49</v>
      </c>
      <c r="R9" s="149">
        <f>ROUND(((G9/K9)-1)*100,2)</f>
        <v>-82.4</v>
      </c>
      <c r="S9" s="133"/>
    </row>
    <row r="10" spans="1:21">
      <c r="A10" s="150" t="s">
        <v>53</v>
      </c>
      <c r="B10" s="151">
        <v>39760</v>
      </c>
      <c r="C10" s="151">
        <v>0</v>
      </c>
      <c r="D10" s="151">
        <v>39760</v>
      </c>
      <c r="E10" s="144">
        <v>39760</v>
      </c>
      <c r="F10" s="145">
        <v>0</v>
      </c>
      <c r="G10" s="144">
        <v>0</v>
      </c>
      <c r="H10" s="146">
        <v>151418</v>
      </c>
      <c r="I10" s="146">
        <v>151420</v>
      </c>
      <c r="J10" s="146">
        <v>0</v>
      </c>
      <c r="K10" s="146">
        <v>100946.68</v>
      </c>
      <c r="L10" s="148">
        <f>E10/D10</f>
        <v>1</v>
      </c>
      <c r="M10" s="148">
        <f t="shared" ref="M10:M12" si="0">G10/E10</f>
        <v>0</v>
      </c>
      <c r="N10" s="148">
        <f>I10/H10</f>
        <v>1.0000132084692706</v>
      </c>
      <c r="O10" s="148">
        <f>ROUND(K10/I10,2)</f>
        <v>0.67</v>
      </c>
      <c r="P10" s="149">
        <f t="shared" ref="P10" si="1">((D10/H10)-1)*100</f>
        <v>-73.741563090253464</v>
      </c>
      <c r="Q10" s="149">
        <f>ROUND(((E10/I10)-1)*100,2)</f>
        <v>-73.739999999999995</v>
      </c>
      <c r="R10" s="149">
        <f>ROUND(((G10/K10)-1)*100,2)</f>
        <v>-100</v>
      </c>
      <c r="S10" s="133"/>
    </row>
    <row r="11" spans="1:21">
      <c r="A11" s="150" t="s">
        <v>80</v>
      </c>
      <c r="B11" s="151">
        <v>0</v>
      </c>
      <c r="C11" s="151">
        <v>2134484.4900000002</v>
      </c>
      <c r="D11" s="151">
        <v>2134484.4900000002</v>
      </c>
      <c r="E11" s="144">
        <v>0</v>
      </c>
      <c r="F11" s="145">
        <v>0</v>
      </c>
      <c r="G11" s="144">
        <v>0</v>
      </c>
      <c r="H11" s="146">
        <v>1396034.06</v>
      </c>
      <c r="I11" s="146">
        <v>0</v>
      </c>
      <c r="J11" s="146">
        <v>0</v>
      </c>
      <c r="K11" s="146">
        <v>0</v>
      </c>
      <c r="L11" s="148">
        <f>E11/D11</f>
        <v>0</v>
      </c>
      <c r="M11" s="148"/>
      <c r="N11" s="148">
        <f>I11/H11</f>
        <v>0</v>
      </c>
      <c r="O11" s="148"/>
      <c r="P11" s="149">
        <f t="shared" ref="P11" si="2">((D11/H11)-1)*100</f>
        <v>52.896304693311016</v>
      </c>
      <c r="Q11" s="149"/>
      <c r="R11" s="149"/>
      <c r="S11" s="133"/>
    </row>
    <row r="12" spans="1:21" s="160" customFormat="1">
      <c r="A12" s="152" t="s">
        <v>54</v>
      </c>
      <c r="B12" s="153">
        <f>SUM(B8:B10)</f>
        <v>5342061.1900000004</v>
      </c>
      <c r="C12" s="153">
        <f>SUM(C8:C11)</f>
        <v>2134484.4900000002</v>
      </c>
      <c r="D12" s="154">
        <f>SUM(D8:D11)</f>
        <v>7476545.6800000006</v>
      </c>
      <c r="E12" s="154">
        <f>SUM(E8:E11)</f>
        <v>5343340.26</v>
      </c>
      <c r="F12" s="155">
        <f t="shared" ref="F12:K12" si="3">SUM(F8:F11)</f>
        <v>0</v>
      </c>
      <c r="G12" s="154">
        <f t="shared" si="3"/>
        <v>884996.96000000008</v>
      </c>
      <c r="H12" s="156">
        <f t="shared" si="3"/>
        <v>6569312.4399999995</v>
      </c>
      <c r="I12" s="156">
        <f t="shared" si="3"/>
        <v>5232658.1900000004</v>
      </c>
      <c r="J12" s="156">
        <f t="shared" si="3"/>
        <v>0</v>
      </c>
      <c r="K12" s="156">
        <f t="shared" si="3"/>
        <v>5128057.25</v>
      </c>
      <c r="L12" s="157">
        <f>E12/D12</f>
        <v>0.71468034687377169</v>
      </c>
      <c r="M12" s="157">
        <f t="shared" si="0"/>
        <v>0.16562616583208201</v>
      </c>
      <c r="N12" s="157">
        <f>I12/H12</f>
        <v>0.79653057116583126</v>
      </c>
      <c r="O12" s="157"/>
      <c r="P12" s="158">
        <f t="shared" ref="P12" si="4">((D12/H12)-1)*100</f>
        <v>13.810170368453377</v>
      </c>
      <c r="Q12" s="158">
        <f>ROUND(((E12/I12)-1)*100,2)</f>
        <v>2.12</v>
      </c>
      <c r="R12" s="158">
        <f>ROUND(((G12/K12)-1)*100,2)</f>
        <v>-82.74</v>
      </c>
      <c r="S12" s="159"/>
    </row>
    <row r="13" spans="1:21" ht="18" customHeight="1">
      <c r="K13" s="162"/>
      <c r="S13" s="133"/>
    </row>
    <row r="14" spans="1:21" ht="15">
      <c r="A14" s="179" t="s">
        <v>55</v>
      </c>
      <c r="K14" s="163"/>
      <c r="L14" s="163"/>
      <c r="M14" s="163"/>
      <c r="N14" s="163"/>
      <c r="O14" s="163"/>
      <c r="P14" s="163"/>
      <c r="Q14" s="163"/>
      <c r="R14" s="164"/>
      <c r="S14" s="133"/>
    </row>
    <row r="15" spans="1:21">
      <c r="A15" s="135"/>
      <c r="K15" s="163"/>
      <c r="L15" s="163"/>
      <c r="M15" s="163"/>
      <c r="N15" s="163"/>
      <c r="O15" s="163"/>
      <c r="P15" s="163"/>
      <c r="Q15" s="163"/>
      <c r="R15" s="164"/>
      <c r="S15" s="133"/>
    </row>
    <row r="16" spans="1:21">
      <c r="A16" s="136" t="s">
        <v>41</v>
      </c>
      <c r="B16" s="137" t="s">
        <v>82</v>
      </c>
      <c r="C16" s="165"/>
      <c r="D16" s="165"/>
      <c r="E16" s="165"/>
      <c r="F16" s="165"/>
      <c r="G16" s="165"/>
      <c r="H16" s="166">
        <v>2022</v>
      </c>
      <c r="I16" s="167"/>
      <c r="J16" s="167"/>
      <c r="K16" s="167"/>
      <c r="L16" s="168" t="s">
        <v>42</v>
      </c>
      <c r="M16" s="169"/>
      <c r="N16" s="169"/>
      <c r="O16" s="169"/>
      <c r="P16" s="169"/>
      <c r="Q16" s="170"/>
      <c r="R16" s="139" t="s">
        <v>43</v>
      </c>
      <c r="S16" s="139"/>
      <c r="T16" s="139"/>
      <c r="U16" s="133"/>
    </row>
    <row r="17" spans="1:21" ht="14.25" customHeight="1">
      <c r="A17" s="136"/>
      <c r="B17" s="165"/>
      <c r="C17" s="165"/>
      <c r="D17" s="165"/>
      <c r="E17" s="165"/>
      <c r="F17" s="165"/>
      <c r="G17" s="165"/>
      <c r="H17" s="171"/>
      <c r="I17" s="167"/>
      <c r="J17" s="167"/>
      <c r="K17" s="167"/>
      <c r="L17" s="172">
        <v>2023</v>
      </c>
      <c r="M17" s="169"/>
      <c r="N17" s="170"/>
      <c r="O17" s="172">
        <v>2022</v>
      </c>
      <c r="P17" s="169"/>
      <c r="Q17" s="170"/>
      <c r="R17" s="139"/>
      <c r="S17" s="139"/>
      <c r="T17" s="139"/>
      <c r="U17" s="133"/>
    </row>
    <row r="18" spans="1:21" ht="51.75" customHeight="1">
      <c r="A18" s="139"/>
      <c r="B18" s="128" t="s">
        <v>71</v>
      </c>
      <c r="C18" s="128" t="s">
        <v>72</v>
      </c>
      <c r="D18" s="128" t="s">
        <v>56</v>
      </c>
      <c r="E18" s="128" t="s">
        <v>57</v>
      </c>
      <c r="F18" s="128" t="s">
        <v>58</v>
      </c>
      <c r="G18" s="128" t="s">
        <v>59</v>
      </c>
      <c r="H18" s="129" t="s">
        <v>60</v>
      </c>
      <c r="I18" s="129" t="s">
        <v>61</v>
      </c>
      <c r="J18" s="129" t="s">
        <v>62</v>
      </c>
      <c r="K18" s="129" t="s">
        <v>63</v>
      </c>
      <c r="L18" s="129" t="s">
        <v>12</v>
      </c>
      <c r="M18" s="130" t="s">
        <v>31</v>
      </c>
      <c r="N18" s="130" t="s">
        <v>32</v>
      </c>
      <c r="O18" s="130" t="s">
        <v>14</v>
      </c>
      <c r="P18" s="130" t="s">
        <v>33</v>
      </c>
      <c r="Q18" s="130" t="s">
        <v>34</v>
      </c>
      <c r="R18" s="130" t="s">
        <v>16</v>
      </c>
      <c r="S18" s="130" t="s">
        <v>35</v>
      </c>
      <c r="T18" s="130" t="s">
        <v>18</v>
      </c>
      <c r="U18" s="133"/>
    </row>
    <row r="19" spans="1:21">
      <c r="A19" s="150" t="s">
        <v>64</v>
      </c>
      <c r="B19" s="173">
        <v>4361090.2699999996</v>
      </c>
      <c r="C19" s="173">
        <v>945</v>
      </c>
      <c r="D19" s="173">
        <f>B19+C19</f>
        <v>4362035.2699999996</v>
      </c>
      <c r="E19" s="173">
        <v>3396749.83</v>
      </c>
      <c r="F19" s="173">
        <v>751497.17</v>
      </c>
      <c r="G19" s="173">
        <v>751497.17</v>
      </c>
      <c r="H19" s="174">
        <v>4100786.1</v>
      </c>
      <c r="I19" s="174">
        <v>3003959.35</v>
      </c>
      <c r="J19" s="174">
        <v>2767167.42</v>
      </c>
      <c r="K19" s="174">
        <v>2765278.42</v>
      </c>
      <c r="L19" s="175">
        <f>+E19/D19</f>
        <v>0.77870755730959518</v>
      </c>
      <c r="M19" s="176">
        <f>F19/D19</f>
        <v>0.17228131445163672</v>
      </c>
      <c r="N19" s="176">
        <f>G19/F19</f>
        <v>1</v>
      </c>
      <c r="O19" s="176">
        <f>+I19/H19</f>
        <v>0.73253256247625298</v>
      </c>
      <c r="P19" s="176">
        <f>J19/H19</f>
        <v>0.67478950438307428</v>
      </c>
      <c r="Q19" s="176">
        <f>K19/J19</f>
        <v>0.99931735247157538</v>
      </c>
      <c r="R19" s="146">
        <f>((D19/H19)-1)*100</f>
        <v>6.3707095085988374</v>
      </c>
      <c r="S19" s="146">
        <f t="shared" ref="S19:T23" si="5">((F19/J19)-1)*100</f>
        <v>-72.842367087423995</v>
      </c>
      <c r="T19" s="146">
        <f t="shared" si="5"/>
        <v>-72.823815332128476</v>
      </c>
      <c r="U19" s="133"/>
    </row>
    <row r="20" spans="1:21" ht="30" customHeight="1">
      <c r="A20" s="180" t="s">
        <v>65</v>
      </c>
      <c r="B20" s="173">
        <v>900115.27</v>
      </c>
      <c r="C20" s="173">
        <v>97573.19</v>
      </c>
      <c r="D20" s="173">
        <f t="shared" ref="D20:D22" si="6">B20+C20</f>
        <v>997688.46</v>
      </c>
      <c r="E20" s="173">
        <v>478493.83</v>
      </c>
      <c r="F20" s="173">
        <v>93992.73</v>
      </c>
      <c r="G20" s="173">
        <v>93373.9</v>
      </c>
      <c r="H20" s="174">
        <v>966718.37</v>
      </c>
      <c r="I20" s="174">
        <v>491528.32</v>
      </c>
      <c r="J20" s="174">
        <v>388614.25</v>
      </c>
      <c r="K20" s="174">
        <v>381569.29</v>
      </c>
      <c r="L20" s="175">
        <f t="shared" ref="L20:L23" si="7">+E20/D20</f>
        <v>0.47960245024784592</v>
      </c>
      <c r="M20" s="176">
        <f>F20/D20</f>
        <v>9.4210501342272712E-2</v>
      </c>
      <c r="N20" s="176">
        <f>G20/F20</f>
        <v>0.99341619293321937</v>
      </c>
      <c r="O20" s="176">
        <f t="shared" ref="O20:O23" si="8">+I20/H20</f>
        <v>0.5084503773317145</v>
      </c>
      <c r="P20" s="176">
        <f t="shared" ref="P20:P22" si="9">J20/H20</f>
        <v>0.40199324028568939</v>
      </c>
      <c r="Q20" s="176">
        <f>K20/J20</f>
        <v>0.98187158602650304</v>
      </c>
      <c r="R20" s="146">
        <f>((D20/H20)-1)*100</f>
        <v>3.2036310637192145</v>
      </c>
      <c r="S20" s="146">
        <f t="shared" si="5"/>
        <v>-75.813359906385315</v>
      </c>
      <c r="T20" s="146">
        <f t="shared" si="5"/>
        <v>-75.528979284470196</v>
      </c>
      <c r="U20" s="133"/>
    </row>
    <row r="21" spans="1:21">
      <c r="A21" s="150" t="s">
        <v>52</v>
      </c>
      <c r="B21" s="173">
        <v>41095.65</v>
      </c>
      <c r="C21" s="173">
        <v>2031429.22</v>
      </c>
      <c r="D21" s="173">
        <f t="shared" si="6"/>
        <v>2072524.8699999999</v>
      </c>
      <c r="E21" s="173">
        <v>2031429.22</v>
      </c>
      <c r="F21" s="173">
        <v>2031429.22</v>
      </c>
      <c r="G21" s="173">
        <v>0</v>
      </c>
      <c r="H21" s="174">
        <v>1331534.58</v>
      </c>
      <c r="I21" s="174">
        <v>1300534.58</v>
      </c>
      <c r="J21" s="174">
        <v>1300534.58</v>
      </c>
      <c r="K21" s="174">
        <v>1300534.58</v>
      </c>
      <c r="L21" s="175">
        <f t="shared" si="7"/>
        <v>0.98017121502623994</v>
      </c>
      <c r="M21" s="176">
        <f>F21/D21</f>
        <v>0.98017121502623994</v>
      </c>
      <c r="N21" s="176">
        <f t="shared" ref="N21:N22" si="10">G21/F21</f>
        <v>0</v>
      </c>
      <c r="O21" s="176">
        <v>0</v>
      </c>
      <c r="P21" s="176">
        <f t="shared" si="9"/>
        <v>0.97671859186713728</v>
      </c>
      <c r="Q21" s="176">
        <f>K21/J21</f>
        <v>1</v>
      </c>
      <c r="R21" s="146">
        <f>((D21/H21)-1)*100</f>
        <v>55.649346335413966</v>
      </c>
      <c r="S21" s="146">
        <f t="shared" ref="S21" si="11">((F21/J21)-1)*100</f>
        <v>56.199554493968165</v>
      </c>
      <c r="T21" s="146">
        <f t="shared" ref="T21" si="12">((G21/K21)-1)*100</f>
        <v>-100</v>
      </c>
      <c r="U21" s="133"/>
    </row>
    <row r="22" spans="1:21">
      <c r="A22" s="150" t="s">
        <v>66</v>
      </c>
      <c r="B22" s="173">
        <v>39760</v>
      </c>
      <c r="C22" s="173">
        <v>4537.08</v>
      </c>
      <c r="D22" s="173">
        <f t="shared" si="6"/>
        <v>44297.08</v>
      </c>
      <c r="E22" s="173">
        <v>17137.009999999998</v>
      </c>
      <c r="F22" s="173">
        <v>5458.05</v>
      </c>
      <c r="G22" s="173">
        <v>5458.05</v>
      </c>
      <c r="H22" s="174">
        <v>170273.39</v>
      </c>
      <c r="I22" s="174">
        <v>44144.88</v>
      </c>
      <c r="J22" s="174">
        <v>38071.51</v>
      </c>
      <c r="K22" s="174">
        <v>27707.040000000001</v>
      </c>
      <c r="L22" s="175">
        <f t="shared" si="7"/>
        <v>0.38686545478844198</v>
      </c>
      <c r="M22" s="176">
        <f>F22/D22</f>
        <v>0.12321466787427073</v>
      </c>
      <c r="N22" s="176">
        <f t="shared" si="10"/>
        <v>1</v>
      </c>
      <c r="O22" s="176">
        <f t="shared" si="8"/>
        <v>0.25925883075447076</v>
      </c>
      <c r="P22" s="176">
        <f t="shared" si="9"/>
        <v>0.22359048586511374</v>
      </c>
      <c r="Q22" s="176">
        <f>K22/J22</f>
        <v>0.72776309634159508</v>
      </c>
      <c r="R22" s="146">
        <f>((D22/H22)-1)*100</f>
        <v>-73.984731260709609</v>
      </c>
      <c r="S22" s="146">
        <f t="shared" ref="S22" si="13">((F22/J22)-1)*100</f>
        <v>-85.663689199614083</v>
      </c>
      <c r="T22" s="146">
        <f t="shared" ref="T22" si="14">((G22/K22)-1)*100</f>
        <v>-80.300854945169164</v>
      </c>
      <c r="U22" s="133"/>
    </row>
    <row r="23" spans="1:21" s="160" customFormat="1">
      <c r="A23" s="152" t="s">
        <v>67</v>
      </c>
      <c r="B23" s="154">
        <f>SUM(B19:B22)</f>
        <v>5342061.1899999995</v>
      </c>
      <c r="C23" s="154">
        <f>SUM(C19:C22)</f>
        <v>2134484.4900000002</v>
      </c>
      <c r="D23" s="154">
        <f t="shared" ref="D23:G23" si="15">SUM(D19:D22)</f>
        <v>7476545.6799999997</v>
      </c>
      <c r="E23" s="154">
        <f t="shared" si="15"/>
        <v>5923809.8899999997</v>
      </c>
      <c r="F23" s="154">
        <f>SUM(F19:F22)</f>
        <v>2882377.17</v>
      </c>
      <c r="G23" s="154">
        <f t="shared" si="15"/>
        <v>850329.12000000011</v>
      </c>
      <c r="H23" s="156">
        <f t="shared" ref="H23" si="16">SUM(H19:H22)</f>
        <v>6569312.4399999995</v>
      </c>
      <c r="I23" s="156">
        <f>SUM(I19:I22)</f>
        <v>4840167.13</v>
      </c>
      <c r="J23" s="156">
        <f>SUM(J19:J22)</f>
        <v>4494387.76</v>
      </c>
      <c r="K23" s="156">
        <f>SUM(K19:K22)</f>
        <v>4475089.33</v>
      </c>
      <c r="L23" s="177">
        <f t="shared" si="7"/>
        <v>0.79231909273909495</v>
      </c>
      <c r="M23" s="157">
        <f>F23/D23</f>
        <v>0.38552257865693934</v>
      </c>
      <c r="N23" s="157">
        <f t="shared" ref="N23" si="17">G23/F23</f>
        <v>0.29500966384631755</v>
      </c>
      <c r="O23" s="157">
        <f t="shared" si="8"/>
        <v>0.73678443127908222</v>
      </c>
      <c r="P23" s="157">
        <f t="shared" ref="P23" si="18">J23/H23</f>
        <v>0.68414888179682931</v>
      </c>
      <c r="Q23" s="157">
        <f>K23/J23</f>
        <v>0.99570610480658672</v>
      </c>
      <c r="R23" s="154">
        <f>((D23/H23)-1)*100</f>
        <v>13.810170368453356</v>
      </c>
      <c r="S23" s="154">
        <f t="shared" si="5"/>
        <v>-35.867189839445444</v>
      </c>
      <c r="T23" s="154">
        <f t="shared" si="5"/>
        <v>-80.998611261241564</v>
      </c>
      <c r="U23" s="159"/>
    </row>
    <row r="24" spans="1:21">
      <c r="S24" s="133"/>
    </row>
    <row r="25" spans="1:21">
      <c r="S25" s="133"/>
    </row>
    <row r="26" spans="1:21">
      <c r="S26" s="133"/>
    </row>
  </sheetData>
  <mergeCells count="15">
    <mergeCell ref="A1:R1"/>
    <mergeCell ref="R16:T17"/>
    <mergeCell ref="O17:Q17"/>
    <mergeCell ref="L17:N17"/>
    <mergeCell ref="L16:Q16"/>
    <mergeCell ref="B16:G17"/>
    <mergeCell ref="A16:A18"/>
    <mergeCell ref="H16:K17"/>
    <mergeCell ref="A5:A7"/>
    <mergeCell ref="L6:M6"/>
    <mergeCell ref="N6:O6"/>
    <mergeCell ref="L5:O5"/>
    <mergeCell ref="P5:R6"/>
    <mergeCell ref="H5:K6"/>
    <mergeCell ref="B5:G6"/>
  </mergeCells>
  <pageMargins left="0.70866141732283472" right="0.70866141732283472" top="0.74803149606299213" bottom="0.74803149606299213" header="0.31496062992125984" footer="0.31496062992125984"/>
  <pageSetup paperSize="9" scale="50" fitToWidth="0" fitToHeight="0" pageOrder="overThenDown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EB54F-2BC7-4C18-98B6-9C581C18678D}">
  <dimension ref="A1:U31"/>
  <sheetViews>
    <sheetView zoomScale="90" zoomScaleNormal="90" workbookViewId="0">
      <selection activeCell="A2" sqref="A2"/>
    </sheetView>
  </sheetViews>
  <sheetFormatPr baseColWidth="10" defaultRowHeight="14.25"/>
  <cols>
    <col min="1" max="1" width="27.125" style="87" customWidth="1"/>
    <col min="2" max="2" width="13.375" style="65" customWidth="1"/>
    <col min="3" max="3" width="14.875" style="65" customWidth="1"/>
    <col min="4" max="4" width="12.625" style="65" bestFit="1" customWidth="1"/>
    <col min="5" max="5" width="15.625" style="65" customWidth="1"/>
    <col min="6" max="6" width="14.375" style="65" customWidth="1"/>
    <col min="7" max="9" width="12.625" style="65" bestFit="1" customWidth="1"/>
    <col min="10" max="10" width="13.375" style="65" bestFit="1" customWidth="1"/>
    <col min="11" max="11" width="12.625" style="66" bestFit="1" customWidth="1"/>
    <col min="12" max="12" width="7.5" style="71" bestFit="1" customWidth="1"/>
    <col min="13" max="14" width="7.625" style="71" bestFit="1" customWidth="1"/>
    <col min="15" max="16" width="7.5" style="71" bestFit="1" customWidth="1"/>
    <col min="17" max="17" width="8.625" style="71" bestFit="1" customWidth="1"/>
    <col min="18" max="18" width="7.5" style="71" bestFit="1" customWidth="1"/>
    <col min="19" max="19" width="6.75" style="67" customWidth="1"/>
    <col min="20" max="20" width="7.125" style="67" bestFit="1" customWidth="1"/>
    <col min="21" max="1025" width="9.625" style="65" customWidth="1"/>
    <col min="1026" max="1026" width="11" style="65" customWidth="1"/>
    <col min="1027" max="16384" width="11" style="65"/>
  </cols>
  <sheetData>
    <row r="1" spans="1:20" s="64" customFormat="1" ht="30">
      <c r="A1" s="107" t="s">
        <v>79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63"/>
      <c r="T1" s="63"/>
    </row>
    <row r="2" spans="1:20">
      <c r="A2" s="65"/>
      <c r="L2" s="61"/>
      <c r="M2" s="61"/>
      <c r="N2" s="61"/>
      <c r="O2" s="61"/>
      <c r="P2" s="61"/>
      <c r="Q2" s="61"/>
      <c r="R2" s="61"/>
      <c r="S2" s="61"/>
    </row>
    <row r="3" spans="1:20" ht="14.25" customHeight="1">
      <c r="A3" s="65"/>
      <c r="H3" s="48"/>
      <c r="I3" s="48"/>
      <c r="J3" s="48"/>
      <c r="K3" s="48"/>
      <c r="L3" s="61"/>
      <c r="M3" s="61"/>
      <c r="N3" s="61"/>
      <c r="O3" s="61"/>
      <c r="P3" s="61"/>
      <c r="Q3" s="61"/>
      <c r="R3" s="61"/>
      <c r="S3" s="61"/>
    </row>
    <row r="4" spans="1:20" ht="15.75" customHeight="1">
      <c r="A4" s="68"/>
      <c r="B4" s="69"/>
      <c r="C4" s="69"/>
      <c r="D4" s="69"/>
      <c r="E4" s="69"/>
      <c r="F4" s="69"/>
      <c r="G4" s="69"/>
      <c r="H4" s="48"/>
      <c r="I4" s="48"/>
      <c r="J4" s="48"/>
      <c r="K4" s="48"/>
      <c r="L4" s="70"/>
      <c r="M4" s="70"/>
      <c r="N4" s="70"/>
      <c r="O4" s="70"/>
      <c r="P4" s="70"/>
    </row>
    <row r="5" spans="1:20" s="75" customFormat="1" ht="21">
      <c r="A5" s="72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73"/>
      <c r="L5" s="70"/>
      <c r="M5" s="70"/>
      <c r="N5" s="70"/>
      <c r="O5" s="70"/>
      <c r="P5" s="70"/>
      <c r="Q5" s="74"/>
      <c r="R5" s="74"/>
      <c r="S5" s="74"/>
      <c r="T5" s="74"/>
    </row>
    <row r="6" spans="1:20" ht="15" customHeight="1">
      <c r="A6" s="116" t="s">
        <v>1</v>
      </c>
      <c r="B6" s="114" t="s">
        <v>77</v>
      </c>
      <c r="C6" s="114"/>
      <c r="D6" s="114"/>
      <c r="E6" s="114"/>
      <c r="F6" s="114"/>
      <c r="G6" s="114"/>
      <c r="H6" s="119" t="s">
        <v>68</v>
      </c>
      <c r="I6" s="118"/>
      <c r="J6" s="118"/>
      <c r="K6" s="118"/>
      <c r="L6" s="121" t="s">
        <v>2</v>
      </c>
      <c r="M6" s="121"/>
      <c r="N6" s="121"/>
      <c r="O6" s="121"/>
      <c r="P6" s="122" t="s">
        <v>3</v>
      </c>
      <c r="Q6" s="108"/>
      <c r="R6" s="108"/>
    </row>
    <row r="7" spans="1:20" ht="15" customHeight="1">
      <c r="A7" s="116"/>
      <c r="B7" s="114"/>
      <c r="C7" s="114"/>
      <c r="D7" s="114"/>
      <c r="E7" s="114"/>
      <c r="F7" s="114"/>
      <c r="G7" s="114"/>
      <c r="H7" s="119"/>
      <c r="I7" s="118"/>
      <c r="J7" s="118"/>
      <c r="K7" s="118"/>
      <c r="L7" s="120">
        <v>2022</v>
      </c>
      <c r="M7" s="120"/>
      <c r="N7" s="120">
        <v>2021</v>
      </c>
      <c r="O7" s="120"/>
      <c r="P7" s="122"/>
      <c r="Q7" s="108"/>
      <c r="R7" s="108"/>
    </row>
    <row r="8" spans="1:20" ht="63" customHeight="1">
      <c r="A8" s="117"/>
      <c r="B8" s="41" t="s">
        <v>74</v>
      </c>
      <c r="C8" s="50" t="s">
        <v>75</v>
      </c>
      <c r="D8" s="41" t="s">
        <v>4</v>
      </c>
      <c r="E8" s="41" t="s">
        <v>5</v>
      </c>
      <c r="F8" s="41" t="s">
        <v>6</v>
      </c>
      <c r="G8" s="41" t="s">
        <v>7</v>
      </c>
      <c r="H8" s="49" t="s">
        <v>8</v>
      </c>
      <c r="I8" s="49" t="s">
        <v>9</v>
      </c>
      <c r="J8" s="49" t="s">
        <v>10</v>
      </c>
      <c r="K8" s="49" t="s">
        <v>11</v>
      </c>
      <c r="L8" s="46" t="s">
        <v>12</v>
      </c>
      <c r="M8" s="46" t="s">
        <v>13</v>
      </c>
      <c r="N8" s="46" t="s">
        <v>14</v>
      </c>
      <c r="O8" s="46" t="s">
        <v>15</v>
      </c>
      <c r="P8" s="37" t="s">
        <v>16</v>
      </c>
      <c r="Q8" s="37" t="s">
        <v>17</v>
      </c>
      <c r="R8" s="37" t="s">
        <v>18</v>
      </c>
      <c r="S8" s="71"/>
    </row>
    <row r="9" spans="1:20" ht="30.75" customHeight="1">
      <c r="A9" s="35" t="s">
        <v>70</v>
      </c>
      <c r="B9" s="44">
        <v>0</v>
      </c>
      <c r="C9" s="44">
        <v>0</v>
      </c>
      <c r="D9" s="51">
        <v>0</v>
      </c>
      <c r="E9" s="51">
        <v>249.57</v>
      </c>
      <c r="F9" s="51">
        <v>0</v>
      </c>
      <c r="G9" s="51">
        <v>249.57</v>
      </c>
      <c r="H9" s="51">
        <v>0</v>
      </c>
      <c r="I9" s="36">
        <v>0</v>
      </c>
      <c r="J9" s="36">
        <v>0</v>
      </c>
      <c r="K9" s="36">
        <v>0</v>
      </c>
      <c r="L9" s="62"/>
      <c r="M9" s="62">
        <f>G9/E9</f>
        <v>1</v>
      </c>
      <c r="N9" s="62"/>
      <c r="O9" s="62"/>
      <c r="P9" s="76"/>
      <c r="Q9" s="76"/>
      <c r="R9" s="37"/>
      <c r="S9" s="71"/>
    </row>
    <row r="10" spans="1:20" s="75" customFormat="1" ht="15">
      <c r="A10" s="33" t="s">
        <v>19</v>
      </c>
      <c r="B10" s="77">
        <v>5021860.38</v>
      </c>
      <c r="C10" s="77">
        <v>0</v>
      </c>
      <c r="D10" s="51">
        <v>5021860.38</v>
      </c>
      <c r="E10" s="51">
        <v>5021860</v>
      </c>
      <c r="F10" s="51">
        <v>0</v>
      </c>
      <c r="G10" s="51">
        <v>2092441.69</v>
      </c>
      <c r="H10" s="51">
        <v>4224450</v>
      </c>
      <c r="I10" s="51">
        <v>0</v>
      </c>
      <c r="J10" s="51">
        <v>0</v>
      </c>
      <c r="K10" s="51">
        <v>0</v>
      </c>
      <c r="L10" s="62">
        <f>E10/D10</f>
        <v>0.9999999243308314</v>
      </c>
      <c r="M10" s="62">
        <f>G10/E10</f>
        <v>0.41666667131301949</v>
      </c>
      <c r="N10" s="62">
        <f>I10/H10</f>
        <v>0</v>
      </c>
      <c r="O10" s="62"/>
      <c r="P10" s="76">
        <f>((D10/H10)-1)*100</f>
        <v>18.87607570216241</v>
      </c>
      <c r="Q10" s="76"/>
      <c r="R10" s="76"/>
      <c r="S10" s="78"/>
      <c r="T10" s="74"/>
    </row>
    <row r="11" spans="1:20" s="75" customFormat="1" ht="15">
      <c r="A11" s="33" t="s">
        <v>20</v>
      </c>
      <c r="B11" s="77">
        <v>151418</v>
      </c>
      <c r="C11" s="77">
        <v>0</v>
      </c>
      <c r="D11" s="51">
        <v>151418</v>
      </c>
      <c r="E11" s="51">
        <v>151420</v>
      </c>
      <c r="F11" s="51">
        <v>0</v>
      </c>
      <c r="G11" s="51">
        <v>55877.09</v>
      </c>
      <c r="H11" s="51">
        <v>199890</v>
      </c>
      <c r="I11" s="51">
        <v>0</v>
      </c>
      <c r="J11" s="51">
        <v>0</v>
      </c>
      <c r="K11" s="51">
        <v>0</v>
      </c>
      <c r="L11" s="62">
        <f>E11/D11</f>
        <v>1.0000132084692706</v>
      </c>
      <c r="M11" s="62">
        <f t="shared" ref="M11:M13" si="0">G11/E11</f>
        <v>0.36902053889842817</v>
      </c>
      <c r="N11" s="62">
        <f>I11/H11</f>
        <v>0</v>
      </c>
      <c r="O11" s="62"/>
      <c r="P11" s="76">
        <f t="shared" ref="P11:P13" si="1">((D11/H11)-1)*100</f>
        <v>-24.249337135424486</v>
      </c>
      <c r="Q11" s="76"/>
      <c r="R11" s="76"/>
      <c r="S11" s="78"/>
      <c r="T11" s="74"/>
    </row>
    <row r="12" spans="1:20" s="75" customFormat="1" ht="15">
      <c r="A12" s="79" t="s">
        <v>80</v>
      </c>
      <c r="B12" s="77"/>
      <c r="C12" s="77">
        <v>95499.48</v>
      </c>
      <c r="D12" s="51">
        <v>95499.48</v>
      </c>
      <c r="E12" s="51"/>
      <c r="F12" s="51"/>
      <c r="G12" s="51"/>
      <c r="H12" s="51"/>
      <c r="I12" s="51"/>
      <c r="J12" s="51"/>
      <c r="K12" s="51"/>
      <c r="L12" s="62">
        <f>E12/D12</f>
        <v>0</v>
      </c>
      <c r="M12" s="62"/>
      <c r="N12" s="62"/>
      <c r="O12" s="62"/>
      <c r="P12" s="76"/>
      <c r="Q12" s="76"/>
      <c r="R12" s="76"/>
      <c r="S12" s="78"/>
      <c r="T12" s="74"/>
    </row>
    <row r="13" spans="1:20" s="86" customFormat="1" ht="15.75">
      <c r="A13" s="80" t="s">
        <v>21</v>
      </c>
      <c r="B13" s="81">
        <f t="shared" ref="B13:C13" si="2">SUM(B9:B12)</f>
        <v>5173278.38</v>
      </c>
      <c r="C13" s="81">
        <f t="shared" si="2"/>
        <v>95499.48</v>
      </c>
      <c r="D13" s="81">
        <f>SUM(D9:D12)</f>
        <v>5268777.8600000003</v>
      </c>
      <c r="E13" s="81">
        <f t="shared" ref="E13:K13" si="3">SUM(E9:E12)</f>
        <v>5173529.57</v>
      </c>
      <c r="F13" s="81">
        <f t="shared" si="3"/>
        <v>0</v>
      </c>
      <c r="G13" s="81">
        <f t="shared" si="3"/>
        <v>2148568.35</v>
      </c>
      <c r="H13" s="81">
        <f t="shared" si="3"/>
        <v>4424340</v>
      </c>
      <c r="I13" s="81">
        <f t="shared" si="3"/>
        <v>0</v>
      </c>
      <c r="J13" s="81">
        <f t="shared" si="3"/>
        <v>0</v>
      </c>
      <c r="K13" s="81">
        <f t="shared" si="3"/>
        <v>0</v>
      </c>
      <c r="L13" s="82">
        <f>E13/D13</f>
        <v>0.98192212833205306</v>
      </c>
      <c r="M13" s="82">
        <f t="shared" si="0"/>
        <v>0.41530029372191257</v>
      </c>
      <c r="N13" s="82">
        <f>I13/H13</f>
        <v>0</v>
      </c>
      <c r="O13" s="82"/>
      <c r="P13" s="83">
        <f t="shared" si="1"/>
        <v>19.086188222424138</v>
      </c>
      <c r="Q13" s="83"/>
      <c r="R13" s="83"/>
      <c r="S13" s="84"/>
      <c r="T13" s="85"/>
    </row>
    <row r="14" spans="1:20">
      <c r="K14" s="88"/>
      <c r="S14" s="71"/>
    </row>
    <row r="15" spans="1:20">
      <c r="S15" s="71"/>
    </row>
    <row r="16" spans="1:20">
      <c r="K16" s="89"/>
      <c r="L16" s="90"/>
      <c r="M16" s="90"/>
      <c r="N16" s="90"/>
      <c r="O16" s="90"/>
      <c r="P16" s="90"/>
      <c r="Q16" s="90"/>
      <c r="R16" s="91"/>
      <c r="S16" s="71"/>
    </row>
    <row r="17" spans="1:21" s="75" customFormat="1" ht="21">
      <c r="A17" s="72" t="s">
        <v>22</v>
      </c>
      <c r="K17" s="92"/>
      <c r="L17" s="93"/>
      <c r="M17" s="93"/>
      <c r="N17" s="93"/>
      <c r="O17" s="93"/>
      <c r="P17" s="93"/>
      <c r="Q17" s="93"/>
      <c r="R17" s="94"/>
      <c r="S17" s="78"/>
      <c r="T17" s="74"/>
    </row>
    <row r="18" spans="1:21" ht="22.5" customHeight="1">
      <c r="A18" s="116" t="s">
        <v>1</v>
      </c>
      <c r="B18" s="114" t="s">
        <v>77</v>
      </c>
      <c r="C18" s="115"/>
      <c r="D18" s="115"/>
      <c r="E18" s="115"/>
      <c r="F18" s="115"/>
      <c r="G18" s="115"/>
      <c r="H18" s="119" t="s">
        <v>68</v>
      </c>
      <c r="I18" s="118"/>
      <c r="J18" s="118"/>
      <c r="K18" s="118"/>
      <c r="L18" s="111" t="s">
        <v>2</v>
      </c>
      <c r="M18" s="112"/>
      <c r="N18" s="112"/>
      <c r="O18" s="112"/>
      <c r="P18" s="112"/>
      <c r="Q18" s="113"/>
      <c r="R18" s="108" t="s">
        <v>3</v>
      </c>
      <c r="S18" s="108"/>
      <c r="T18" s="108"/>
      <c r="U18" s="66"/>
    </row>
    <row r="19" spans="1:21" ht="14.25" customHeight="1">
      <c r="A19" s="116"/>
      <c r="B19" s="115"/>
      <c r="C19" s="115"/>
      <c r="D19" s="115"/>
      <c r="E19" s="115"/>
      <c r="F19" s="115"/>
      <c r="G19" s="115"/>
      <c r="H19" s="119"/>
      <c r="I19" s="118"/>
      <c r="J19" s="118"/>
      <c r="K19" s="118"/>
      <c r="L19" s="123" t="s">
        <v>77</v>
      </c>
      <c r="M19" s="109"/>
      <c r="N19" s="110"/>
      <c r="O19" s="123" t="s">
        <v>68</v>
      </c>
      <c r="P19" s="109"/>
      <c r="Q19" s="110"/>
      <c r="R19" s="108"/>
      <c r="S19" s="108"/>
      <c r="T19" s="108"/>
      <c r="U19" s="66"/>
    </row>
    <row r="20" spans="1:21" ht="51.75" customHeight="1">
      <c r="A20" s="117"/>
      <c r="B20" s="41" t="s">
        <v>78</v>
      </c>
      <c r="C20" s="41" t="s">
        <v>75</v>
      </c>
      <c r="D20" s="5" t="s">
        <v>23</v>
      </c>
      <c r="E20" s="5" t="s">
        <v>24</v>
      </c>
      <c r="F20" s="5" t="s">
        <v>25</v>
      </c>
      <c r="G20" s="5" t="s">
        <v>26</v>
      </c>
      <c r="H20" s="6" t="s">
        <v>27</v>
      </c>
      <c r="I20" s="6" t="s">
        <v>28</v>
      </c>
      <c r="J20" s="6" t="s">
        <v>29</v>
      </c>
      <c r="K20" s="6" t="s">
        <v>30</v>
      </c>
      <c r="L20" s="60" t="s">
        <v>12</v>
      </c>
      <c r="M20" s="60" t="s">
        <v>31</v>
      </c>
      <c r="N20" s="60" t="s">
        <v>32</v>
      </c>
      <c r="O20" s="60" t="s">
        <v>14</v>
      </c>
      <c r="P20" s="60" t="s">
        <v>33</v>
      </c>
      <c r="Q20" s="60" t="s">
        <v>34</v>
      </c>
      <c r="R20" s="37" t="s">
        <v>16</v>
      </c>
      <c r="S20" s="37" t="s">
        <v>35</v>
      </c>
      <c r="T20" s="37" t="s">
        <v>18</v>
      </c>
      <c r="U20" s="66"/>
    </row>
    <row r="21" spans="1:21" ht="15">
      <c r="A21" s="33" t="s">
        <v>36</v>
      </c>
      <c r="B21" s="51">
        <v>4099481.1</v>
      </c>
      <c r="C21" s="51">
        <v>1305</v>
      </c>
      <c r="D21" s="95">
        <f>SUM(B21:C21)</f>
        <v>4100786.1</v>
      </c>
      <c r="E21" s="51">
        <v>2710817.09</v>
      </c>
      <c r="F21" s="95">
        <v>1321471.1499999999</v>
      </c>
      <c r="G21" s="95">
        <v>1321441.1499999999</v>
      </c>
      <c r="H21" s="95">
        <v>3505480</v>
      </c>
      <c r="I21" s="95">
        <v>2817099.51</v>
      </c>
      <c r="J21" s="95">
        <v>1302879.45</v>
      </c>
      <c r="K21" s="95">
        <v>1302879.45</v>
      </c>
      <c r="L21" s="96">
        <f>+E21/D21</f>
        <v>0.6610481561084105</v>
      </c>
      <c r="M21" s="97">
        <f>F21/D21</f>
        <v>0.32224825137794921</v>
      </c>
      <c r="N21" s="97">
        <f>G21/F21</f>
        <v>0.99997729802879165</v>
      </c>
      <c r="O21" s="97">
        <f>+I21/H21</f>
        <v>0.80362732350491228</v>
      </c>
      <c r="P21" s="97">
        <f>J21/H21</f>
        <v>0.37166934342800412</v>
      </c>
      <c r="Q21" s="97">
        <f>K21/J21</f>
        <v>1</v>
      </c>
      <c r="R21" s="98">
        <f>((D21/H21)-1)*100</f>
        <v>16.98215650923698</v>
      </c>
      <c r="S21" s="98">
        <f t="shared" ref="S21:T25" si="4">((F21/J21)-1)*100</f>
        <v>1.4269700853751344</v>
      </c>
      <c r="T21" s="98">
        <f t="shared" si="4"/>
        <v>1.4246674932204995</v>
      </c>
      <c r="U21" s="66"/>
    </row>
    <row r="22" spans="1:21" ht="30" customHeight="1">
      <c r="A22" s="33" t="s">
        <v>37</v>
      </c>
      <c r="B22" s="95">
        <v>891379.28</v>
      </c>
      <c r="C22" s="95">
        <v>75339.09</v>
      </c>
      <c r="D22" s="95">
        <f t="shared" ref="D22:D24" si="5">SUM(B22:C22)</f>
        <v>966718.37</v>
      </c>
      <c r="E22" s="95">
        <v>356319.58</v>
      </c>
      <c r="F22" s="95">
        <v>158396.07999999999</v>
      </c>
      <c r="G22" s="95">
        <v>156873.68</v>
      </c>
      <c r="H22" s="95">
        <v>704970</v>
      </c>
      <c r="I22" s="95">
        <v>373266.96</v>
      </c>
      <c r="J22" s="95">
        <v>136850.15</v>
      </c>
      <c r="K22" s="95">
        <v>136850.15</v>
      </c>
      <c r="L22" s="96">
        <f t="shared" ref="L22:L25" si="6">+E22/D22</f>
        <v>0.36858674776191541</v>
      </c>
      <c r="M22" s="97">
        <f>F22/D22</f>
        <v>0.16384925011821178</v>
      </c>
      <c r="N22" s="97">
        <f>G22/F22</f>
        <v>0.99038865103227303</v>
      </c>
      <c r="O22" s="97">
        <f t="shared" ref="O22:O25" si="7">+I22/H22</f>
        <v>0.52947921188135671</v>
      </c>
      <c r="P22" s="97">
        <f>J22/H22</f>
        <v>0.19412194845170716</v>
      </c>
      <c r="Q22" s="97">
        <f>K22/J22</f>
        <v>1</v>
      </c>
      <c r="R22" s="98">
        <f>((D22/H22)-1)*100</f>
        <v>37.129008326595446</v>
      </c>
      <c r="S22" s="98">
        <f t="shared" si="4"/>
        <v>15.744177116356827</v>
      </c>
      <c r="T22" s="98">
        <f t="shared" si="4"/>
        <v>14.631719439109126</v>
      </c>
      <c r="U22" s="66"/>
    </row>
    <row r="23" spans="1:21" ht="15">
      <c r="A23" s="33" t="s">
        <v>19</v>
      </c>
      <c r="B23" s="95">
        <v>31000</v>
      </c>
      <c r="C23" s="77">
        <v>0</v>
      </c>
      <c r="D23" s="95">
        <f t="shared" si="5"/>
        <v>31000</v>
      </c>
      <c r="E23" s="95">
        <v>0</v>
      </c>
      <c r="F23" s="95">
        <v>0</v>
      </c>
      <c r="G23" s="95">
        <v>0</v>
      </c>
      <c r="H23" s="95">
        <v>14000</v>
      </c>
      <c r="I23" s="95">
        <v>0</v>
      </c>
      <c r="J23" s="95">
        <v>0</v>
      </c>
      <c r="K23" s="95">
        <v>0</v>
      </c>
      <c r="L23" s="96">
        <f t="shared" si="6"/>
        <v>0</v>
      </c>
      <c r="M23" s="97">
        <f>F23/D23</f>
        <v>0</v>
      </c>
      <c r="N23" s="97"/>
      <c r="O23" s="97">
        <f>I23/H23</f>
        <v>0</v>
      </c>
      <c r="P23" s="97">
        <f>J23/H23</f>
        <v>0</v>
      </c>
      <c r="Q23" s="97"/>
      <c r="R23" s="98">
        <f>((D23/H23)-1)*100</f>
        <v>121.42857142857144</v>
      </c>
      <c r="S23" s="98"/>
      <c r="T23" s="98"/>
      <c r="U23" s="66"/>
    </row>
    <row r="24" spans="1:21" ht="15">
      <c r="A24" s="33" t="s">
        <v>38</v>
      </c>
      <c r="B24" s="95">
        <v>151418</v>
      </c>
      <c r="C24" s="95">
        <v>18855.39</v>
      </c>
      <c r="D24" s="95">
        <f t="shared" si="5"/>
        <v>170273.39</v>
      </c>
      <c r="E24" s="95">
        <v>31127.48</v>
      </c>
      <c r="F24" s="95">
        <v>19196.080000000002</v>
      </c>
      <c r="G24" s="95">
        <v>19196.080000000002</v>
      </c>
      <c r="H24" s="95">
        <v>199890</v>
      </c>
      <c r="I24" s="95">
        <v>16797.61</v>
      </c>
      <c r="J24" s="95">
        <v>15256.94</v>
      </c>
      <c r="K24" s="95">
        <v>15256.94</v>
      </c>
      <c r="L24" s="96">
        <f>+E24/D24</f>
        <v>0.18280883466289122</v>
      </c>
      <c r="M24" s="97">
        <f>F24/D24</f>
        <v>0.11273681695066974</v>
      </c>
      <c r="N24" s="97">
        <f>G24/F24</f>
        <v>1</v>
      </c>
      <c r="O24" s="97">
        <f t="shared" si="7"/>
        <v>8.4034268847866328E-2</v>
      </c>
      <c r="P24" s="97">
        <f>J24/H24</f>
        <v>7.6326679673820605E-2</v>
      </c>
      <c r="Q24" s="97">
        <f>K24/I24</f>
        <v>0.90828040417654654</v>
      </c>
      <c r="R24" s="98">
        <f>((D24/H24)-1)*100</f>
        <v>-14.816454049727346</v>
      </c>
      <c r="S24" s="98">
        <f t="shared" ref="S24" si="8">((F24/J24)-1)*100</f>
        <v>25.818676615363255</v>
      </c>
      <c r="T24" s="98">
        <f t="shared" ref="T24" si="9">((G24/K24)-1)*100</f>
        <v>25.818676615363255</v>
      </c>
      <c r="U24" s="66"/>
    </row>
    <row r="25" spans="1:21" s="104" customFormat="1" ht="15">
      <c r="A25" s="80" t="s">
        <v>39</v>
      </c>
      <c r="B25" s="81">
        <f>SUM(B21:B24)</f>
        <v>5173278.38</v>
      </c>
      <c r="C25" s="81">
        <f>SUM(C21:C24)</f>
        <v>95499.48</v>
      </c>
      <c r="D25" s="81">
        <f t="shared" ref="D25:H25" si="10">SUM(D21:D24)</f>
        <v>5268777.8599999994</v>
      </c>
      <c r="E25" s="81">
        <f t="shared" si="10"/>
        <v>3098264.15</v>
      </c>
      <c r="F25" s="81">
        <f>SUM(F21:F24)</f>
        <v>1499063.31</v>
      </c>
      <c r="G25" s="81">
        <f t="shared" si="10"/>
        <v>1497510.91</v>
      </c>
      <c r="H25" s="99">
        <f t="shared" si="10"/>
        <v>4424340</v>
      </c>
      <c r="I25" s="99">
        <f>SUM(I21:I24)</f>
        <v>3207164.0799999996</v>
      </c>
      <c r="J25" s="99">
        <f>SUM(J21:J24)</f>
        <v>1454986.5399999998</v>
      </c>
      <c r="K25" s="99">
        <f>SUM(K21:K24)</f>
        <v>1454986.5399999998</v>
      </c>
      <c r="L25" s="100">
        <f t="shared" si="6"/>
        <v>0.58804228083360499</v>
      </c>
      <c r="M25" s="101">
        <f>F25/D25</f>
        <v>0.28451822222013368</v>
      </c>
      <c r="N25" s="101">
        <f t="shared" ref="N25" si="11">G25/F25</f>
        <v>0.99896441998837249</v>
      </c>
      <c r="O25" s="101">
        <f t="shared" si="7"/>
        <v>0.72489096226781835</v>
      </c>
      <c r="P25" s="101">
        <f t="shared" ref="P25" si="12">J25/H25</f>
        <v>0.32885956775473851</v>
      </c>
      <c r="Q25" s="101">
        <f>K25/J25</f>
        <v>1</v>
      </c>
      <c r="R25" s="102">
        <f>((D25/H25)-1)*100</f>
        <v>19.086188222424116</v>
      </c>
      <c r="S25" s="102">
        <f t="shared" si="4"/>
        <v>3.0293592956537108</v>
      </c>
      <c r="T25" s="102">
        <f t="shared" si="4"/>
        <v>2.9226641505563533</v>
      </c>
      <c r="U25" s="103"/>
    </row>
    <row r="26" spans="1:21" ht="15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73"/>
      <c r="L26" s="70"/>
      <c r="M26" s="70"/>
      <c r="N26" s="70"/>
      <c r="O26" s="70"/>
      <c r="P26" s="70"/>
      <c r="Q26" s="70"/>
      <c r="R26" s="70"/>
      <c r="S26" s="71"/>
    </row>
    <row r="27" spans="1:21">
      <c r="S27" s="71"/>
    </row>
    <row r="28" spans="1:21">
      <c r="S28" s="71"/>
    </row>
    <row r="29" spans="1:21">
      <c r="N29" s="105"/>
      <c r="S29" s="71"/>
    </row>
    <row r="30" spans="1:21">
      <c r="S30" s="71"/>
    </row>
    <row r="31" spans="1:21">
      <c r="B31" s="106"/>
      <c r="C31" s="106"/>
      <c r="D31" s="106"/>
      <c r="E31" s="106"/>
    </row>
  </sheetData>
  <mergeCells count="15">
    <mergeCell ref="A18:A20"/>
    <mergeCell ref="B18:G19"/>
    <mergeCell ref="H18:K19"/>
    <mergeCell ref="L18:Q18"/>
    <mergeCell ref="R18:T19"/>
    <mergeCell ref="L19:N19"/>
    <mergeCell ref="O19:Q19"/>
    <mergeCell ref="A1:R1"/>
    <mergeCell ref="A6:A8"/>
    <mergeCell ref="B6:G7"/>
    <mergeCell ref="H6:K7"/>
    <mergeCell ref="L6:O6"/>
    <mergeCell ref="P6:R7"/>
    <mergeCell ref="L7:M7"/>
    <mergeCell ref="N7:O7"/>
  </mergeCells>
  <pageMargins left="0.70866141732283472" right="0.70866141732283472" top="0.74803149606299213" bottom="0.74803149606299213" header="0.31496062992125984" footer="0.31496062992125984"/>
  <pageSetup paperSize="9" scale="50" fitToWidth="0" fitToHeight="0" pageOrder="overThenDown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1F5B9-7F1B-4E67-8968-34B6B680F2FC}">
  <dimension ref="A1:U30"/>
  <sheetViews>
    <sheetView workbookViewId="0">
      <selection activeCell="B9" sqref="B9"/>
    </sheetView>
  </sheetViews>
  <sheetFormatPr baseColWidth="10" defaultRowHeight="14.25"/>
  <cols>
    <col min="1" max="1" width="27.125" style="12" customWidth="1"/>
    <col min="2" max="2" width="13.375" customWidth="1"/>
    <col min="3" max="3" width="14.875" customWidth="1"/>
    <col min="4" max="4" width="11.875" customWidth="1"/>
    <col min="5" max="5" width="15.625" customWidth="1"/>
    <col min="6" max="6" width="14.375" customWidth="1"/>
    <col min="7" max="7" width="12.75" customWidth="1"/>
    <col min="8" max="8" width="12.25" customWidth="1"/>
    <col min="9" max="9" width="15.75" customWidth="1"/>
    <col min="10" max="10" width="13.625" customWidth="1"/>
    <col min="11" max="11" width="12.625" style="15" bestFit="1" customWidth="1"/>
    <col min="12" max="12" width="6.75" style="15" bestFit="1" customWidth="1"/>
    <col min="13" max="14" width="7.625" style="15" bestFit="1" customWidth="1"/>
    <col min="15" max="15" width="7.5" style="15" bestFit="1" customWidth="1"/>
    <col min="16" max="16" width="6.75" style="15" bestFit="1" customWidth="1"/>
    <col min="17" max="17" width="7.75" style="15" bestFit="1" customWidth="1"/>
    <col min="18" max="18" width="7.5" style="15" bestFit="1" customWidth="1"/>
    <col min="19" max="19" width="6.75" customWidth="1"/>
    <col min="20" max="20" width="7.125" bestFit="1" customWidth="1"/>
    <col min="21" max="1025" width="9.625" customWidth="1"/>
  </cols>
  <sheetData>
    <row r="1" spans="1:19" s="1" customFormat="1" ht="30">
      <c r="A1" s="107" t="s">
        <v>76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9">
      <c r="A2"/>
      <c r="L2" s="47"/>
      <c r="M2" s="47"/>
      <c r="N2" s="47"/>
      <c r="O2" s="47"/>
      <c r="P2" s="47"/>
      <c r="Q2" s="47"/>
      <c r="R2" s="47"/>
      <c r="S2" s="47"/>
    </row>
    <row r="3" spans="1:19" ht="14.25" customHeight="1">
      <c r="A3"/>
      <c r="H3" s="48"/>
      <c r="I3" s="48"/>
      <c r="J3" s="48"/>
      <c r="K3" s="48"/>
      <c r="L3" s="47"/>
      <c r="M3" s="47"/>
      <c r="N3" s="47"/>
      <c r="O3" s="47"/>
      <c r="P3" s="47"/>
      <c r="Q3" s="47"/>
      <c r="R3" s="47"/>
      <c r="S3" s="47"/>
    </row>
    <row r="4" spans="1:19" ht="15.75" customHeight="1">
      <c r="A4" s="2"/>
      <c r="B4" s="3"/>
      <c r="C4" s="3"/>
      <c r="D4" s="3"/>
      <c r="E4" s="3"/>
      <c r="F4" s="3"/>
      <c r="G4" s="3"/>
      <c r="H4" s="48"/>
      <c r="I4" s="48"/>
      <c r="J4" s="48"/>
      <c r="K4" s="48"/>
      <c r="L4" s="16"/>
      <c r="M4" s="16"/>
      <c r="N4" s="16"/>
      <c r="O4" s="16"/>
      <c r="P4" s="16"/>
    </row>
    <row r="5" spans="1:19" s="4" customFormat="1" ht="21">
      <c r="A5" s="17" t="s">
        <v>40</v>
      </c>
      <c r="B5" s="3"/>
      <c r="C5" s="3"/>
      <c r="D5" s="3"/>
      <c r="E5" s="3"/>
      <c r="F5" s="3"/>
      <c r="G5" s="3"/>
      <c r="H5" s="3"/>
      <c r="I5" s="3"/>
      <c r="J5" s="3"/>
      <c r="K5" s="16"/>
      <c r="L5" s="16"/>
      <c r="M5" s="16"/>
      <c r="N5" s="16"/>
      <c r="O5" s="16"/>
      <c r="P5" s="16"/>
    </row>
    <row r="6" spans="1:19" ht="15" customHeight="1">
      <c r="A6" s="116" t="s">
        <v>41</v>
      </c>
      <c r="B6" s="114" t="s">
        <v>77</v>
      </c>
      <c r="C6" s="114"/>
      <c r="D6" s="114"/>
      <c r="E6" s="114"/>
      <c r="F6" s="114"/>
      <c r="G6" s="114"/>
      <c r="H6" s="119" t="s">
        <v>68</v>
      </c>
      <c r="I6" s="118"/>
      <c r="J6" s="118"/>
      <c r="K6" s="118"/>
      <c r="L6" s="124" t="s">
        <v>42</v>
      </c>
      <c r="M6" s="124"/>
      <c r="N6" s="124"/>
      <c r="O6" s="124"/>
      <c r="P6" s="122" t="s">
        <v>43</v>
      </c>
      <c r="Q6" s="108"/>
      <c r="R6" s="108"/>
    </row>
    <row r="7" spans="1:19" ht="15" customHeight="1">
      <c r="A7" s="116"/>
      <c r="B7" s="114"/>
      <c r="C7" s="114"/>
      <c r="D7" s="114"/>
      <c r="E7" s="114"/>
      <c r="F7" s="114"/>
      <c r="G7" s="114"/>
      <c r="H7" s="119"/>
      <c r="I7" s="118"/>
      <c r="J7" s="118"/>
      <c r="K7" s="118"/>
      <c r="L7" s="125">
        <v>2022</v>
      </c>
      <c r="M7" s="125"/>
      <c r="N7" s="125">
        <v>2021</v>
      </c>
      <c r="O7" s="125"/>
      <c r="P7" s="122"/>
      <c r="Q7" s="108"/>
      <c r="R7" s="108"/>
    </row>
    <row r="8" spans="1:19" ht="63" customHeight="1">
      <c r="A8" s="117"/>
      <c r="B8" s="41" t="s">
        <v>73</v>
      </c>
      <c r="C8" s="41" t="s">
        <v>72</v>
      </c>
      <c r="D8" s="41" t="s">
        <v>44</v>
      </c>
      <c r="E8" s="41" t="s">
        <v>45</v>
      </c>
      <c r="F8" s="41" t="s">
        <v>46</v>
      </c>
      <c r="G8" s="41" t="s">
        <v>47</v>
      </c>
      <c r="H8" s="19" t="s">
        <v>48</v>
      </c>
      <c r="I8" s="19" t="s">
        <v>49</v>
      </c>
      <c r="J8" s="19" t="s">
        <v>50</v>
      </c>
      <c r="K8" s="19" t="s">
        <v>51</v>
      </c>
      <c r="L8" s="46" t="s">
        <v>12</v>
      </c>
      <c r="M8" s="46" t="s">
        <v>13</v>
      </c>
      <c r="N8" s="46" t="s">
        <v>14</v>
      </c>
      <c r="O8" s="46" t="s">
        <v>15</v>
      </c>
      <c r="P8" s="37" t="s">
        <v>16</v>
      </c>
      <c r="Q8" s="37" t="s">
        <v>17</v>
      </c>
      <c r="R8" s="37" t="s">
        <v>18</v>
      </c>
      <c r="S8" s="15"/>
    </row>
    <row r="9" spans="1:19" ht="30.75" customHeight="1">
      <c r="A9" s="34" t="s">
        <v>69</v>
      </c>
      <c r="B9" s="44">
        <v>0</v>
      </c>
      <c r="C9" s="44">
        <v>0</v>
      </c>
      <c r="D9" s="51">
        <v>0</v>
      </c>
      <c r="E9" s="51">
        <v>249.57</v>
      </c>
      <c r="F9" s="51">
        <v>0</v>
      </c>
      <c r="G9" s="51">
        <v>249.57</v>
      </c>
      <c r="H9" s="51">
        <v>0</v>
      </c>
      <c r="I9" s="36">
        <v>0</v>
      </c>
      <c r="J9" s="36">
        <v>0</v>
      </c>
      <c r="K9" s="36">
        <v>0</v>
      </c>
      <c r="L9" s="54"/>
      <c r="M9" s="54">
        <f>G9/E9</f>
        <v>1</v>
      </c>
      <c r="N9" s="54"/>
      <c r="O9" s="54"/>
      <c r="P9" s="52"/>
      <c r="Q9" s="52"/>
      <c r="R9" s="37"/>
      <c r="S9" s="15"/>
    </row>
    <row r="10" spans="1:19" s="4" customFormat="1" ht="16.5">
      <c r="A10" s="20" t="s">
        <v>52</v>
      </c>
      <c r="B10" s="45">
        <v>5021860.38</v>
      </c>
      <c r="C10" s="45">
        <v>0</v>
      </c>
      <c r="D10" s="7">
        <v>5021860.38</v>
      </c>
      <c r="E10" s="7">
        <v>836976.7</v>
      </c>
      <c r="F10" s="7">
        <v>0</v>
      </c>
      <c r="G10" s="7">
        <v>836976.7</v>
      </c>
      <c r="H10" s="7">
        <v>4224450</v>
      </c>
      <c r="I10" s="7">
        <v>0</v>
      </c>
      <c r="J10" s="7">
        <v>0</v>
      </c>
      <c r="K10" s="7">
        <v>0</v>
      </c>
      <c r="L10" s="55">
        <f>E10/D10</f>
        <v>0.16666666069278493</v>
      </c>
      <c r="M10" s="55">
        <f>G10/E10</f>
        <v>1</v>
      </c>
      <c r="N10" s="55">
        <f>I10/H10</f>
        <v>0</v>
      </c>
      <c r="O10" s="55"/>
      <c r="P10" s="8">
        <f>((D10/H10)-1)*100</f>
        <v>18.87607570216241</v>
      </c>
      <c r="Q10" s="8"/>
      <c r="R10" s="8"/>
      <c r="S10" s="18"/>
    </row>
    <row r="11" spans="1:19" s="4" customFormat="1" ht="16.5">
      <c r="A11" s="20" t="s">
        <v>53</v>
      </c>
      <c r="B11" s="45">
        <v>151418</v>
      </c>
      <c r="C11" s="45">
        <v>0</v>
      </c>
      <c r="D11" s="7">
        <v>151418</v>
      </c>
      <c r="E11" s="7">
        <v>25236.7</v>
      </c>
      <c r="F11" s="7">
        <v>0</v>
      </c>
      <c r="G11" s="7">
        <v>0</v>
      </c>
      <c r="H11" s="7">
        <v>199890</v>
      </c>
      <c r="I11" s="7">
        <v>0</v>
      </c>
      <c r="J11" s="7">
        <v>0</v>
      </c>
      <c r="K11" s="7">
        <v>0</v>
      </c>
      <c r="L11" s="55">
        <f>E11/D11</f>
        <v>0.16666908821936627</v>
      </c>
      <c r="M11" s="55">
        <f t="shared" ref="M11:M12" si="0">G11/E11</f>
        <v>0</v>
      </c>
      <c r="N11" s="55">
        <f>I11/H11</f>
        <v>0</v>
      </c>
      <c r="O11" s="55"/>
      <c r="P11" s="8">
        <f t="shared" ref="P11:P12" si="1">((D11/H11)-1)*100</f>
        <v>-24.249337135424486</v>
      </c>
      <c r="Q11" s="8"/>
      <c r="R11" s="8"/>
      <c r="S11" s="18"/>
    </row>
    <row r="12" spans="1:19" s="11" customFormat="1" ht="16.5">
      <c r="A12" s="21" t="s">
        <v>54</v>
      </c>
      <c r="B12" s="42">
        <f t="shared" ref="B12:K12" si="2">SUM(B9:B11)</f>
        <v>5173278.38</v>
      </c>
      <c r="C12" s="42">
        <f t="shared" si="2"/>
        <v>0</v>
      </c>
      <c r="D12" s="9">
        <f t="shared" si="2"/>
        <v>5173278.38</v>
      </c>
      <c r="E12" s="9">
        <f t="shared" si="2"/>
        <v>862462.96999999986</v>
      </c>
      <c r="F12" s="9">
        <f t="shared" si="2"/>
        <v>0</v>
      </c>
      <c r="G12" s="9">
        <f t="shared" si="2"/>
        <v>837226.2699999999</v>
      </c>
      <c r="H12" s="32">
        <f t="shared" si="2"/>
        <v>4424340</v>
      </c>
      <c r="I12" s="32">
        <f t="shared" si="2"/>
        <v>0</v>
      </c>
      <c r="J12" s="32">
        <f t="shared" si="2"/>
        <v>0</v>
      </c>
      <c r="K12" s="32">
        <f t="shared" si="2"/>
        <v>0</v>
      </c>
      <c r="L12" s="56">
        <f>E12/D12</f>
        <v>0.16671497388083723</v>
      </c>
      <c r="M12" s="56">
        <f t="shared" si="0"/>
        <v>0.97073880169023374</v>
      </c>
      <c r="N12" s="56">
        <f>I12/H12</f>
        <v>0</v>
      </c>
      <c r="O12" s="56"/>
      <c r="P12" s="10">
        <f t="shared" si="1"/>
        <v>16.927685937337532</v>
      </c>
      <c r="Q12" s="10"/>
      <c r="R12" s="10"/>
      <c r="S12" s="22"/>
    </row>
    <row r="13" spans="1:19">
      <c r="K13" s="23"/>
      <c r="S13" s="15"/>
    </row>
    <row r="14" spans="1:19">
      <c r="S14" s="15"/>
    </row>
    <row r="15" spans="1:19">
      <c r="K15" s="24"/>
      <c r="L15" s="24"/>
      <c r="M15" s="24"/>
      <c r="N15" s="24"/>
      <c r="O15" s="24"/>
      <c r="P15" s="24"/>
      <c r="Q15" s="24"/>
      <c r="R15" s="25"/>
      <c r="S15" s="15"/>
    </row>
    <row r="16" spans="1:19" s="4" customFormat="1" ht="21">
      <c r="A16" s="17" t="s">
        <v>55</v>
      </c>
      <c r="K16" s="26"/>
      <c r="L16" s="26"/>
      <c r="M16" s="26"/>
      <c r="N16" s="26"/>
      <c r="O16" s="26"/>
      <c r="P16" s="26"/>
      <c r="Q16" s="26"/>
      <c r="R16" s="27"/>
      <c r="S16" s="18"/>
    </row>
    <row r="17" spans="1:21" ht="22.5" customHeight="1">
      <c r="A17" s="116" t="s">
        <v>41</v>
      </c>
      <c r="B17" s="114" t="s">
        <v>77</v>
      </c>
      <c r="C17" s="126"/>
      <c r="D17" s="126"/>
      <c r="E17" s="126"/>
      <c r="F17" s="126"/>
      <c r="G17" s="126"/>
      <c r="H17" s="119" t="s">
        <v>68</v>
      </c>
      <c r="I17" s="118"/>
      <c r="J17" s="118"/>
      <c r="K17" s="118"/>
      <c r="L17" s="111" t="s">
        <v>42</v>
      </c>
      <c r="M17" s="112"/>
      <c r="N17" s="112"/>
      <c r="O17" s="112"/>
      <c r="P17" s="112"/>
      <c r="Q17" s="113"/>
      <c r="R17" s="108" t="s">
        <v>43</v>
      </c>
      <c r="S17" s="108"/>
      <c r="T17" s="108"/>
      <c r="U17" s="15"/>
    </row>
    <row r="18" spans="1:21" ht="14.25" customHeight="1">
      <c r="A18" s="116"/>
      <c r="B18" s="126"/>
      <c r="C18" s="126"/>
      <c r="D18" s="126"/>
      <c r="E18" s="126"/>
      <c r="F18" s="126"/>
      <c r="G18" s="126"/>
      <c r="H18" s="119"/>
      <c r="I18" s="118"/>
      <c r="J18" s="118"/>
      <c r="K18" s="118"/>
      <c r="L18" s="123" t="s">
        <v>77</v>
      </c>
      <c r="M18" s="109"/>
      <c r="N18" s="110"/>
      <c r="O18" s="123" t="s">
        <v>68</v>
      </c>
      <c r="P18" s="109"/>
      <c r="Q18" s="110"/>
      <c r="R18" s="108"/>
      <c r="S18" s="108"/>
      <c r="T18" s="108"/>
      <c r="U18" s="15"/>
    </row>
    <row r="19" spans="1:21" ht="51.75" customHeight="1">
      <c r="A19" s="117"/>
      <c r="B19" s="41" t="s">
        <v>71</v>
      </c>
      <c r="C19" s="41" t="s">
        <v>72</v>
      </c>
      <c r="D19" s="41" t="s">
        <v>56</v>
      </c>
      <c r="E19" s="41" t="s">
        <v>57</v>
      </c>
      <c r="F19" s="41" t="s">
        <v>58</v>
      </c>
      <c r="G19" s="41" t="s">
        <v>59</v>
      </c>
      <c r="H19" s="19" t="s">
        <v>60</v>
      </c>
      <c r="I19" s="19" t="s">
        <v>61</v>
      </c>
      <c r="J19" s="19" t="s">
        <v>62</v>
      </c>
      <c r="K19" s="19" t="s">
        <v>63</v>
      </c>
      <c r="L19" s="40" t="s">
        <v>12</v>
      </c>
      <c r="M19" s="60" t="s">
        <v>31</v>
      </c>
      <c r="N19" s="60" t="s">
        <v>32</v>
      </c>
      <c r="O19" s="60" t="s">
        <v>14</v>
      </c>
      <c r="P19" s="60" t="s">
        <v>33</v>
      </c>
      <c r="Q19" s="60" t="s">
        <v>34</v>
      </c>
      <c r="R19" s="37" t="s">
        <v>16</v>
      </c>
      <c r="S19" s="37" t="s">
        <v>35</v>
      </c>
      <c r="T19" s="37" t="s">
        <v>18</v>
      </c>
      <c r="U19" s="15"/>
    </row>
    <row r="20" spans="1:21" ht="15.75">
      <c r="A20" s="20" t="s">
        <v>64</v>
      </c>
      <c r="B20" s="13">
        <v>4099481.1</v>
      </c>
      <c r="C20" s="13">
        <v>0</v>
      </c>
      <c r="D20" s="13">
        <f>SUM(B20:C20)</f>
        <v>4099481.1</v>
      </c>
      <c r="E20" s="13">
        <v>2673491.36</v>
      </c>
      <c r="F20" s="13">
        <v>586115.19999999995</v>
      </c>
      <c r="G20" s="13">
        <v>586115.19999999995</v>
      </c>
      <c r="H20" s="13">
        <v>3505480</v>
      </c>
      <c r="I20" s="13">
        <v>2591174.35</v>
      </c>
      <c r="J20" s="13">
        <v>574802.94999999995</v>
      </c>
      <c r="K20" s="13">
        <v>574802.94999999995</v>
      </c>
      <c r="L20" s="57">
        <f>+E20/D20</f>
        <v>0.65215360061057481</v>
      </c>
      <c r="M20" s="58">
        <f>F20/D20</f>
        <v>0.1429730216343722</v>
      </c>
      <c r="N20" s="58">
        <f>G20/F20</f>
        <v>1</v>
      </c>
      <c r="O20" s="58">
        <f>+I20/H20</f>
        <v>0.73917818672478519</v>
      </c>
      <c r="P20" s="58">
        <f>J20/H20</f>
        <v>0.16397267991829934</v>
      </c>
      <c r="Q20" s="58">
        <f>K20/J20</f>
        <v>1</v>
      </c>
      <c r="R20" s="38">
        <f>((D20/H20)-1)*100</f>
        <v>16.944929082465165</v>
      </c>
      <c r="S20" s="38">
        <f t="shared" ref="S20:T24" si="3">((F20/J20)-1)*100</f>
        <v>1.9680222587584062</v>
      </c>
      <c r="T20" s="38">
        <f t="shared" si="3"/>
        <v>1.9680222587584062</v>
      </c>
      <c r="U20" s="15"/>
    </row>
    <row r="21" spans="1:21" ht="30" customHeight="1">
      <c r="A21" s="43" t="s">
        <v>65</v>
      </c>
      <c r="B21" s="13">
        <v>891379.28</v>
      </c>
      <c r="C21" s="13">
        <v>0</v>
      </c>
      <c r="D21" s="13">
        <f t="shared" ref="D21:D23" si="4">SUM(B21:C21)</f>
        <v>891379.28</v>
      </c>
      <c r="E21" s="13">
        <v>140190.5</v>
      </c>
      <c r="F21" s="13">
        <v>58707.08</v>
      </c>
      <c r="G21" s="13">
        <v>58393.51</v>
      </c>
      <c r="H21" s="13">
        <v>704970</v>
      </c>
      <c r="I21" s="13">
        <v>301299.67</v>
      </c>
      <c r="J21" s="13">
        <v>48674.82</v>
      </c>
      <c r="K21" s="13">
        <v>48674.82</v>
      </c>
      <c r="L21" s="57">
        <f t="shared" ref="L21:L24" si="5">+E21/D21</f>
        <v>0.15727368040235354</v>
      </c>
      <c r="M21" s="58">
        <f>F21/D21</f>
        <v>6.5860943054453766E-2</v>
      </c>
      <c r="N21" s="58">
        <f>G21/F21</f>
        <v>0.99465873622057166</v>
      </c>
      <c r="O21" s="58">
        <f t="shared" ref="O21:O24" si="6">+I21/H21</f>
        <v>0.42739360540164828</v>
      </c>
      <c r="P21" s="58">
        <f>J21/H21</f>
        <v>6.9045235967487975E-2</v>
      </c>
      <c r="Q21" s="58">
        <f>K21/J21</f>
        <v>1</v>
      </c>
      <c r="R21" s="38">
        <f>((D21/H21)-1)*100</f>
        <v>26.442157822318691</v>
      </c>
      <c r="S21" s="38">
        <f t="shared" si="3"/>
        <v>20.610779865236275</v>
      </c>
      <c r="T21" s="38">
        <f t="shared" si="3"/>
        <v>19.966565875333497</v>
      </c>
      <c r="U21" s="15"/>
    </row>
    <row r="22" spans="1:21" ht="15.75">
      <c r="A22" s="20" t="s">
        <v>52</v>
      </c>
      <c r="B22" s="13">
        <v>31000</v>
      </c>
      <c r="C22" s="45">
        <v>0</v>
      </c>
      <c r="D22" s="13">
        <f t="shared" si="4"/>
        <v>31000</v>
      </c>
      <c r="E22" s="13">
        <v>0</v>
      </c>
      <c r="F22" s="13">
        <v>0</v>
      </c>
      <c r="G22" s="13">
        <v>0</v>
      </c>
      <c r="H22" s="13">
        <v>14000</v>
      </c>
      <c r="I22" s="13">
        <v>0</v>
      </c>
      <c r="J22" s="13">
        <v>0</v>
      </c>
      <c r="K22" s="13">
        <v>0</v>
      </c>
      <c r="L22" s="57">
        <f t="shared" si="5"/>
        <v>0</v>
      </c>
      <c r="M22" s="58">
        <f>F22/D22</f>
        <v>0</v>
      </c>
      <c r="N22" s="58"/>
      <c r="O22" s="58">
        <v>0</v>
      </c>
      <c r="P22" s="58"/>
      <c r="Q22" s="58"/>
      <c r="R22" s="38">
        <f>((D22/H22)-1)*100</f>
        <v>121.42857142857144</v>
      </c>
      <c r="S22" s="38"/>
      <c r="T22" s="38"/>
      <c r="U22" s="15"/>
    </row>
    <row r="23" spans="1:21" ht="15.75">
      <c r="A23" s="20" t="s">
        <v>66</v>
      </c>
      <c r="B23" s="13">
        <v>151418</v>
      </c>
      <c r="C23" s="13">
        <v>0</v>
      </c>
      <c r="D23" s="13">
        <f t="shared" si="4"/>
        <v>151418</v>
      </c>
      <c r="E23" s="13">
        <v>0</v>
      </c>
      <c r="F23" s="13">
        <v>0</v>
      </c>
      <c r="G23" s="13">
        <v>0</v>
      </c>
      <c r="H23" s="13">
        <v>199890</v>
      </c>
      <c r="I23" s="13">
        <v>15256.94</v>
      </c>
      <c r="J23" s="13">
        <v>0</v>
      </c>
      <c r="K23" s="13">
        <v>0</v>
      </c>
      <c r="L23" s="57">
        <f t="shared" si="5"/>
        <v>0</v>
      </c>
      <c r="M23" s="58">
        <f>F23/D23</f>
        <v>0</v>
      </c>
      <c r="N23" s="58"/>
      <c r="O23" s="58">
        <f t="shared" si="6"/>
        <v>7.6326679673820605E-2</v>
      </c>
      <c r="P23" s="58">
        <f>J23/H23</f>
        <v>0</v>
      </c>
      <c r="Q23" s="58"/>
      <c r="R23" s="38">
        <f>((D23/H23)-1)*100</f>
        <v>-24.249337135424486</v>
      </c>
      <c r="S23" s="38"/>
      <c r="T23" s="38"/>
      <c r="U23" s="15"/>
    </row>
    <row r="24" spans="1:21" s="14" customFormat="1" ht="15.75">
      <c r="A24" s="21" t="s">
        <v>67</v>
      </c>
      <c r="B24" s="9">
        <f>SUM(B20:B23)</f>
        <v>5173278.38</v>
      </c>
      <c r="C24" s="9">
        <f>SUM(C20:C23)</f>
        <v>0</v>
      </c>
      <c r="D24" s="9">
        <f t="shared" ref="D24:H24" si="7">SUM(D20:D23)</f>
        <v>5173278.38</v>
      </c>
      <c r="E24" s="9">
        <f t="shared" si="7"/>
        <v>2813681.86</v>
      </c>
      <c r="F24" s="9">
        <f>SUM(F20:F23)</f>
        <v>644822.27999999991</v>
      </c>
      <c r="G24" s="9">
        <f t="shared" si="7"/>
        <v>644508.71</v>
      </c>
      <c r="H24" s="28">
        <f t="shared" si="7"/>
        <v>4424340</v>
      </c>
      <c r="I24" s="28">
        <f>SUM(I20:I23)</f>
        <v>2907730.96</v>
      </c>
      <c r="J24" s="28">
        <f>SUM(J20:J23)</f>
        <v>623477.7699999999</v>
      </c>
      <c r="K24" s="28">
        <f>SUM(K20:K23)</f>
        <v>623477.7699999999</v>
      </c>
      <c r="L24" s="59">
        <f t="shared" si="5"/>
        <v>0.54388758023881945</v>
      </c>
      <c r="M24" s="53">
        <f>F24/D24</f>
        <v>0.124644805988577</v>
      </c>
      <c r="N24" s="53">
        <f t="shared" ref="N24" si="8">G24/F24</f>
        <v>0.99951371097164954</v>
      </c>
      <c r="O24" s="53">
        <f t="shared" si="6"/>
        <v>0.65721236613822631</v>
      </c>
      <c r="P24" s="53">
        <f t="shared" ref="P24" si="9">J24/H24</f>
        <v>0.1409199496422065</v>
      </c>
      <c r="Q24" s="53">
        <f>K24/J24</f>
        <v>1</v>
      </c>
      <c r="R24" s="39">
        <f>((D24/H24)-1)*100</f>
        <v>16.927685937337532</v>
      </c>
      <c r="S24" s="39">
        <f t="shared" si="3"/>
        <v>3.4234596688186736</v>
      </c>
      <c r="T24" s="39">
        <f t="shared" si="3"/>
        <v>3.3731659751076615</v>
      </c>
      <c r="U24" s="29"/>
    </row>
    <row r="25" spans="1:21" ht="15.75">
      <c r="A25" s="2"/>
      <c r="B25" s="3"/>
      <c r="C25" s="3"/>
      <c r="D25" s="3"/>
      <c r="E25" s="3"/>
      <c r="F25" s="3"/>
      <c r="G25" s="3"/>
      <c r="H25" s="3"/>
      <c r="I25" s="3"/>
      <c r="J25" s="3"/>
      <c r="K25" s="16"/>
      <c r="L25" s="16"/>
      <c r="M25" s="16"/>
      <c r="N25" s="16"/>
      <c r="O25" s="16"/>
      <c r="P25" s="16"/>
      <c r="Q25" s="16"/>
      <c r="R25" s="16"/>
      <c r="S25" s="15"/>
    </row>
    <row r="26" spans="1:21">
      <c r="S26" s="15"/>
    </row>
    <row r="27" spans="1:21">
      <c r="S27" s="15"/>
    </row>
    <row r="28" spans="1:21">
      <c r="N28" s="30"/>
      <c r="S28" s="15"/>
    </row>
    <row r="29" spans="1:21">
      <c r="S29" s="15"/>
    </row>
    <row r="30" spans="1:21">
      <c r="B30" s="31"/>
      <c r="C30" s="31"/>
      <c r="D30" s="31"/>
      <c r="E30" s="31"/>
    </row>
  </sheetData>
  <mergeCells count="15">
    <mergeCell ref="A17:A19"/>
    <mergeCell ref="B17:G18"/>
    <mergeCell ref="H17:K18"/>
    <mergeCell ref="L17:Q17"/>
    <mergeCell ref="R17:T18"/>
    <mergeCell ref="L18:N18"/>
    <mergeCell ref="O18:Q18"/>
    <mergeCell ref="A1:R1"/>
    <mergeCell ref="A6:A8"/>
    <mergeCell ref="B6:G7"/>
    <mergeCell ref="H6:K7"/>
    <mergeCell ref="L6:O6"/>
    <mergeCell ref="P6:R7"/>
    <mergeCell ref="L7:M7"/>
    <mergeCell ref="N7:O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2022T3</vt:lpstr>
      <vt:lpstr>2022T2</vt:lpstr>
      <vt:lpstr>2022T1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2021-05-13T08:40:05Z</dcterms:created>
  <dcterms:modified xsi:type="dcterms:W3CDTF">2023-04-19T11:59:55Z</dcterms:modified>
</cp:coreProperties>
</file>