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F51CF657-8CF6-490D-91A8-D8144981893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T3" sheetId="4" r:id="rId1"/>
    <sheet name="2023T2" sheetId="3" r:id="rId2"/>
    <sheet name="2023T1" sheetId="2" r:id="rId3"/>
  </sheets>
  <calcPr calcId="191029"/>
</workbook>
</file>

<file path=xl/calcChain.xml><?xml version="1.0" encoding="utf-8"?>
<calcChain xmlns="http://schemas.openxmlformats.org/spreadsheetml/2006/main">
  <c r="G12" i="4" l="1"/>
  <c r="R12" i="4" s="1"/>
  <c r="Q23" i="4"/>
  <c r="K23" i="4"/>
  <c r="J23" i="4"/>
  <c r="P23" i="4" s="1"/>
  <c r="I23" i="4"/>
  <c r="O23" i="4" s="1"/>
  <c r="H23" i="4"/>
  <c r="G23" i="4"/>
  <c r="F23" i="4"/>
  <c r="S23" i="4" s="1"/>
  <c r="E23" i="4"/>
  <c r="D23" i="4"/>
  <c r="C23" i="4"/>
  <c r="B23" i="4"/>
  <c r="T22" i="4"/>
  <c r="S22" i="4"/>
  <c r="R22" i="4"/>
  <c r="Q22" i="4"/>
  <c r="P22" i="4"/>
  <c r="O22" i="4"/>
  <c r="N22" i="4"/>
  <c r="M22" i="4"/>
  <c r="L22" i="4"/>
  <c r="T21" i="4"/>
  <c r="S21" i="4"/>
  <c r="R21" i="4"/>
  <c r="Q21" i="4"/>
  <c r="P21" i="4"/>
  <c r="N21" i="4"/>
  <c r="M21" i="4"/>
  <c r="L21" i="4"/>
  <c r="T20" i="4"/>
  <c r="S20" i="4"/>
  <c r="R20" i="4"/>
  <c r="Q20" i="4"/>
  <c r="P20" i="4"/>
  <c r="O20" i="4"/>
  <c r="N20" i="4"/>
  <c r="M20" i="4"/>
  <c r="L20" i="4"/>
  <c r="T19" i="4"/>
  <c r="S19" i="4"/>
  <c r="R19" i="4"/>
  <c r="Q19" i="4"/>
  <c r="P19" i="4"/>
  <c r="O19" i="4"/>
  <c r="N19" i="4"/>
  <c r="M19" i="4"/>
  <c r="L19" i="4"/>
  <c r="K12" i="4"/>
  <c r="J12" i="4"/>
  <c r="I12" i="4"/>
  <c r="N12" i="4" s="1"/>
  <c r="H12" i="4"/>
  <c r="F12" i="4"/>
  <c r="E12" i="4"/>
  <c r="D12" i="4"/>
  <c r="P12" i="4" s="1"/>
  <c r="C12" i="4"/>
  <c r="B12" i="4"/>
  <c r="P11" i="4"/>
  <c r="N11" i="4"/>
  <c r="D11" i="4"/>
  <c r="L11" i="4" s="1"/>
  <c r="R10" i="4"/>
  <c r="Q10" i="4"/>
  <c r="O10" i="4"/>
  <c r="N10" i="4"/>
  <c r="M10" i="4"/>
  <c r="D10" i="4"/>
  <c r="P10" i="4" s="1"/>
  <c r="R9" i="4"/>
  <c r="Q9" i="4"/>
  <c r="O9" i="4"/>
  <c r="N9" i="4"/>
  <c r="M9" i="4"/>
  <c r="D9" i="4"/>
  <c r="L9" i="4" s="1"/>
  <c r="R8" i="4"/>
  <c r="Q8" i="4"/>
  <c r="O8" i="4"/>
  <c r="M8" i="4"/>
  <c r="T23" i="4" l="1"/>
  <c r="N23" i="4"/>
  <c r="L23" i="4"/>
  <c r="M12" i="4"/>
  <c r="L10" i="4"/>
  <c r="Q12" i="4"/>
  <c r="M23" i="4"/>
  <c r="P9" i="4"/>
  <c r="R23" i="4"/>
  <c r="L12" i="4"/>
  <c r="D10" i="3"/>
  <c r="D11" i="3"/>
  <c r="D9" i="3"/>
  <c r="Q23" i="3" l="1"/>
  <c r="K23" i="3"/>
  <c r="J23" i="3"/>
  <c r="P23" i="3" s="1"/>
  <c r="I23" i="3"/>
  <c r="O23" i="3" s="1"/>
  <c r="H23" i="3"/>
  <c r="G23" i="3"/>
  <c r="T23" i="3" s="1"/>
  <c r="F23" i="3"/>
  <c r="S23" i="3" s="1"/>
  <c r="E23" i="3"/>
  <c r="C23" i="3"/>
  <c r="B23" i="3"/>
  <c r="T22" i="3"/>
  <c r="S22" i="3"/>
  <c r="R22" i="3"/>
  <c r="Q22" i="3"/>
  <c r="P22" i="3"/>
  <c r="O22" i="3"/>
  <c r="N22" i="3"/>
  <c r="M22" i="3"/>
  <c r="L22" i="3"/>
  <c r="T21" i="3"/>
  <c r="S21" i="3"/>
  <c r="R21" i="3"/>
  <c r="Q21" i="3"/>
  <c r="P21" i="3"/>
  <c r="N21" i="3"/>
  <c r="M21" i="3"/>
  <c r="L21" i="3"/>
  <c r="T20" i="3"/>
  <c r="S20" i="3"/>
  <c r="Q20" i="3"/>
  <c r="P20" i="3"/>
  <c r="O20" i="3"/>
  <c r="N20" i="3"/>
  <c r="R20" i="3"/>
  <c r="T19" i="3"/>
  <c r="S19" i="3"/>
  <c r="R19" i="3"/>
  <c r="Q19" i="3"/>
  <c r="P19" i="3"/>
  <c r="O19" i="3"/>
  <c r="N19" i="3"/>
  <c r="M19" i="3"/>
  <c r="D23" i="3"/>
  <c r="K12" i="3"/>
  <c r="J12" i="3"/>
  <c r="I12" i="3"/>
  <c r="H12" i="3"/>
  <c r="N12" i="3" s="1"/>
  <c r="G12" i="3"/>
  <c r="F12" i="3"/>
  <c r="E12" i="3"/>
  <c r="D12" i="3"/>
  <c r="P12" i="3" s="1"/>
  <c r="C12" i="3"/>
  <c r="B12" i="3"/>
  <c r="P11" i="3"/>
  <c r="N11" i="3"/>
  <c r="L11" i="3"/>
  <c r="R10" i="3"/>
  <c r="Q10" i="3"/>
  <c r="P10" i="3"/>
  <c r="O10" i="3"/>
  <c r="N10" i="3"/>
  <c r="M10" i="3"/>
  <c r="L10" i="3"/>
  <c r="R9" i="3"/>
  <c r="Q9" i="3"/>
  <c r="P9" i="3"/>
  <c r="O9" i="3"/>
  <c r="N9" i="3"/>
  <c r="M9" i="3"/>
  <c r="L9" i="3"/>
  <c r="R8" i="3"/>
  <c r="Q8" i="3"/>
  <c r="O8" i="3"/>
  <c r="M8" i="3"/>
  <c r="R12" i="3" l="1"/>
  <c r="Q12" i="3"/>
  <c r="N23" i="3"/>
  <c r="L23" i="3"/>
  <c r="R23" i="3"/>
  <c r="M23" i="3"/>
  <c r="L12" i="3"/>
  <c r="M12" i="3"/>
  <c r="M20" i="3"/>
  <c r="L20" i="3"/>
  <c r="L19" i="3"/>
  <c r="S21" i="2" l="1"/>
  <c r="T21" i="2"/>
  <c r="Q21" i="2"/>
  <c r="D20" i="2"/>
  <c r="D21" i="2"/>
  <c r="D22" i="2"/>
  <c r="D19" i="2"/>
  <c r="P11" i="2"/>
  <c r="Q8" i="2"/>
  <c r="R8" i="2"/>
  <c r="O8" i="2"/>
  <c r="N9" i="2"/>
  <c r="O9" i="2"/>
  <c r="N11" i="2"/>
  <c r="E12" i="2" l="1"/>
  <c r="S22" i="2" l="1"/>
  <c r="T22" i="2"/>
  <c r="Q22" i="2"/>
  <c r="P20" i="2"/>
  <c r="P21" i="2"/>
  <c r="P22" i="2"/>
  <c r="N21" i="2"/>
  <c r="N22" i="2"/>
  <c r="R10" i="2"/>
  <c r="Q10" i="2"/>
  <c r="R9" i="2"/>
  <c r="Q9" i="2"/>
  <c r="P10" i="2"/>
  <c r="L11" i="2"/>
  <c r="O10" i="2"/>
  <c r="K12" i="2" l="1"/>
  <c r="J12" i="2"/>
  <c r="I12" i="2"/>
  <c r="Q12" i="2" s="1"/>
  <c r="H12" i="2"/>
  <c r="G12" i="2"/>
  <c r="F12" i="2"/>
  <c r="D12" i="2"/>
  <c r="C12" i="2"/>
  <c r="R12" i="2" l="1"/>
  <c r="M12" i="2"/>
  <c r="L20" i="2" l="1"/>
  <c r="L22" i="2"/>
  <c r="P9" i="2"/>
  <c r="L9" i="2"/>
  <c r="C23" i="2"/>
  <c r="B23" i="2"/>
  <c r="B12" i="2"/>
  <c r="O20" i="2"/>
  <c r="O22" i="2"/>
  <c r="O19" i="2"/>
  <c r="M19" i="2" l="1"/>
  <c r="L19" i="2"/>
  <c r="L21" i="2"/>
  <c r="R21" i="2"/>
  <c r="M8" i="2"/>
  <c r="M9" i="2"/>
  <c r="R22" i="2"/>
  <c r="Q20" i="2"/>
  <c r="N20" i="2"/>
  <c r="F23" i="2"/>
  <c r="M21" i="2"/>
  <c r="M10" i="2" l="1"/>
  <c r="E23" i="2" l="1"/>
  <c r="K23" i="2"/>
  <c r="J23" i="2"/>
  <c r="I23" i="2"/>
  <c r="G23" i="2" l="1"/>
  <c r="D23" i="2"/>
  <c r="L23" i="2" s="1"/>
  <c r="N23" i="2" l="1"/>
  <c r="H23" i="2"/>
  <c r="P12" i="2"/>
  <c r="M22" i="2"/>
  <c r="T20" i="2"/>
  <c r="S20" i="2"/>
  <c r="R20" i="2"/>
  <c r="M20" i="2"/>
  <c r="T19" i="2"/>
  <c r="S19" i="2"/>
  <c r="R19" i="2"/>
  <c r="Q19" i="2"/>
  <c r="P19" i="2"/>
  <c r="N19" i="2"/>
  <c r="N10" i="2"/>
  <c r="L10" i="2"/>
  <c r="P23" i="2" l="1"/>
  <c r="O23" i="2"/>
  <c r="T23" i="2"/>
  <c r="R23" i="2"/>
  <c r="M23" i="2"/>
  <c r="Q23" i="2"/>
  <c r="S23" i="2"/>
  <c r="N12" i="2"/>
  <c r="L12" i="2"/>
</calcChain>
</file>

<file path=xl/sharedStrings.xml><?xml version="1.0" encoding="utf-8"?>
<sst xmlns="http://schemas.openxmlformats.org/spreadsheetml/2006/main" count="168" uniqueCount="49">
  <si>
    <t>2/1</t>
  </si>
  <si>
    <t>4/2</t>
  </si>
  <si>
    <t>6/5</t>
  </si>
  <si>
    <t>8/6</t>
  </si>
  <si>
    <t>1/5</t>
  </si>
  <si>
    <t>2/6</t>
  </si>
  <si>
    <t>4/8</t>
  </si>
  <si>
    <t>3/1</t>
  </si>
  <si>
    <t>4/3</t>
  </si>
  <si>
    <t>7/5</t>
  </si>
  <si>
    <t>8/7</t>
  </si>
  <si>
    <t>3/7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</si>
  <si>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</si>
  <si>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</si>
  <si>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</si>
  <si>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</si>
  <si>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</si>
  <si>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</si>
  <si>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</si>
  <si>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</si>
  <si>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</si>
  <si>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</si>
  <si>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</si>
  <si>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</si>
  <si>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</si>
  <si>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</si>
  <si>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</si>
  <si>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</si>
  <si>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</si>
  <si>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</si>
  <si>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</si>
  <si>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</si>
  <si>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</si>
  <si>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</si>
  <si>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</si>
  <si>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</si>
  <si>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</si>
  <si>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</si>
  <si>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</si>
  <si>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</si>
  <si>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3. TASAS, PRECIOS PÚBLICOS Y OTROS INGRESOS</t>
  </si>
  <si>
    <t>CRÉDITOS INICIALES</t>
  </si>
  <si>
    <t>MODIFICACIONES DE CRÉDITO</t>
  </si>
  <si>
    <t>PREVISIONES INICIALES</t>
  </si>
  <si>
    <t>8. ACTIVOS FINANCIEROS</t>
  </si>
  <si>
    <t>ESTADO DE EJECUCIÓN PRESUPUESTARIA: DEL 1 DE ENERO AL 31 DE MARZO DE 2023</t>
  </si>
  <si>
    <t>2023</t>
  </si>
  <si>
    <t>ESTADO DE EJECUCIÓN PRESUPUESTARIA: DEL 1 DE ENERO AL 30 DE JUNIO DE 2023</t>
  </si>
  <si>
    <t>ESTADO DE EJECUCIÓN PRESUPUESTARIA: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</si>
</sst>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9D2235"/>
      <name val="Arial"/>
      <family val="2"/>
    </font>
    <font>
      <sz val="8"/>
      <color rgb="FF8D281E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9D2235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/>
        <bgColor rgb="FFEEEEEE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EEEEEE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49" fontId="15" fillId="11" borderId="7" xfId="0" applyNumberFormat="1" applyFont="1" applyFill="1" applyBorder="1" applyAlignment="1">
      <alignment horizontal="center" vertical="center" wrapText="1"/>
    </xf>
    <xf numFmtId="49" fontId="15" fillId="12" borderId="2" xfId="0" applyNumberFormat="1" applyFont="1" applyFill="1" applyBorder="1" applyAlignment="1">
      <alignment horizontal="center" vertical="center" wrapText="1"/>
    </xf>
    <xf numFmtId="49" fontId="15" fillId="11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49" fontId="18" fillId="13" borderId="2" xfId="0" applyNumberFormat="1" applyFont="1" applyFill="1" applyBorder="1" applyAlignment="1">
      <alignment horizontal="left" vertical="center" wrapText="1"/>
    </xf>
    <xf numFmtId="164" fontId="18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center" vertical="center"/>
    </xf>
    <xf numFmtId="4" fontId="18" fillId="10" borderId="2" xfId="0" applyNumberFormat="1" applyFont="1" applyFill="1" applyBorder="1" applyAlignment="1">
      <alignment horizontal="right" vertical="center"/>
    </xf>
    <xf numFmtId="4" fontId="18" fillId="10" borderId="2" xfId="0" applyNumberFormat="1" applyFont="1" applyFill="1" applyBorder="1" applyAlignment="1">
      <alignment horizontal="right" vertical="center" wrapText="1"/>
    </xf>
    <xf numFmtId="10" fontId="18" fillId="0" borderId="2" xfId="0" applyNumberFormat="1" applyFont="1" applyBorder="1" applyAlignment="1">
      <alignment horizontal="right" vertical="center"/>
    </xf>
    <xf numFmtId="4" fontId="18" fillId="9" borderId="2" xfId="0" applyNumberFormat="1" applyFont="1" applyFill="1" applyBorder="1" applyAlignment="1">
      <alignment horizontal="right" vertical="center"/>
    </xf>
    <xf numFmtId="0" fontId="18" fillId="13" borderId="2" xfId="0" applyFont="1" applyFill="1" applyBorder="1" applyAlignment="1">
      <alignment vertical="center"/>
    </xf>
    <xf numFmtId="164" fontId="18" fillId="0" borderId="2" xfId="0" applyNumberFormat="1" applyFont="1" applyBorder="1" applyAlignment="1">
      <alignment horizontal="right" vertical="center"/>
    </xf>
    <xf numFmtId="0" fontId="15" fillId="11" borderId="2" xfId="0" applyFont="1" applyFill="1" applyBorder="1" applyAlignment="1">
      <alignment horizontal="right" vertical="center"/>
    </xf>
    <xf numFmtId="164" fontId="15" fillId="11" borderId="2" xfId="0" applyNumberFormat="1" applyFont="1" applyFill="1" applyBorder="1" applyAlignment="1">
      <alignment horizontal="right" vertical="center"/>
    </xf>
    <xf numFmtId="4" fontId="15" fillId="11" borderId="2" xfId="0" applyNumberFormat="1" applyFont="1" applyFill="1" applyBorder="1" applyAlignment="1">
      <alignment horizontal="right" vertical="center"/>
    </xf>
    <xf numFmtId="4" fontId="15" fillId="11" borderId="2" xfId="0" applyNumberFormat="1" applyFont="1" applyFill="1" applyBorder="1" applyAlignment="1">
      <alignment horizontal="center" vertical="center"/>
    </xf>
    <xf numFmtId="4" fontId="15" fillId="11" borderId="2" xfId="0" applyNumberFormat="1" applyFont="1" applyFill="1" applyBorder="1" applyAlignment="1">
      <alignment vertical="center"/>
    </xf>
    <xf numFmtId="10" fontId="15" fillId="11" borderId="2" xfId="0" applyNumberFormat="1" applyFont="1" applyFill="1" applyBorder="1" applyAlignment="1">
      <alignment horizontal="right" vertical="center"/>
    </xf>
    <xf numFmtId="4" fontId="15" fillId="12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2" fontId="18" fillId="0" borderId="0" xfId="0" applyNumberFormat="1" applyFont="1" applyFill="1" applyAlignment="1">
      <alignment vertical="center"/>
    </xf>
    <xf numFmtId="16" fontId="18" fillId="0" borderId="0" xfId="0" applyNumberFormat="1" applyFont="1" applyFill="1" applyAlignment="1">
      <alignment vertical="center"/>
    </xf>
    <xf numFmtId="16" fontId="18" fillId="0" borderId="0" xfId="0" applyNumberFormat="1" applyFont="1" applyFill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4" fontId="18" fillId="10" borderId="2" xfId="0" applyNumberFormat="1" applyFont="1" applyFill="1" applyBorder="1" applyAlignment="1">
      <alignment vertical="center"/>
    </xf>
    <xf numFmtId="10" fontId="19" fillId="0" borderId="2" xfId="18" applyNumberFormat="1" applyFont="1" applyBorder="1" applyAlignment="1">
      <alignment vertical="center"/>
    </xf>
    <xf numFmtId="10" fontId="18" fillId="0" borderId="2" xfId="0" applyNumberFormat="1" applyFont="1" applyFill="1" applyBorder="1" applyAlignment="1">
      <alignment horizontal="right" vertical="center"/>
    </xf>
    <xf numFmtId="10" fontId="15" fillId="11" borderId="2" xfId="18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13" borderId="2" xfId="0" applyFont="1" applyFill="1" applyBorder="1" applyAlignment="1">
      <alignment vertical="center" wrapText="1"/>
    </xf>
    <xf numFmtId="49" fontId="15" fillId="11" borderId="2" xfId="0" applyNumberFormat="1" applyFont="1" applyFill="1" applyBorder="1" applyAlignment="1">
      <alignment horizontal="center" vertical="center" wrapText="1"/>
    </xf>
    <xf numFmtId="49" fontId="15" fillId="12" borderId="2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49" fontId="15" fillId="11" borderId="2" xfId="0" applyNumberFormat="1" applyFont="1" applyFill="1" applyBorder="1" applyAlignment="1">
      <alignment horizontal="center" vertical="center" wrapText="1"/>
    </xf>
    <xf numFmtId="49" fontId="15" fillId="12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49" fontId="15" fillId="11" borderId="3" xfId="0" applyNumberFormat="1" applyFont="1" applyFill="1" applyBorder="1" applyAlignment="1">
      <alignment horizontal="center" vertical="center" wrapText="1"/>
    </xf>
    <xf numFmtId="49" fontId="15" fillId="11" borderId="2" xfId="0" applyNumberFormat="1" applyFont="1" applyFill="1" applyBorder="1" applyAlignment="1">
      <alignment horizontal="center" vertical="center" wrapText="1"/>
    </xf>
    <xf numFmtId="49" fontId="15" fillId="11" borderId="6" xfId="0" applyNumberFormat="1" applyFont="1" applyFill="1" applyBorder="1" applyAlignment="1">
      <alignment horizontal="center" vertical="center" wrapText="1"/>
    </xf>
    <xf numFmtId="0" fontId="15" fillId="11" borderId="5" xfId="0" applyNumberFormat="1" applyFont="1" applyFill="1" applyBorder="1" applyAlignment="1">
      <alignment horizontal="center" vertical="center" wrapText="1"/>
    </xf>
    <xf numFmtId="49" fontId="15" fillId="11" borderId="5" xfId="0" applyNumberFormat="1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/>
    </xf>
    <xf numFmtId="0" fontId="15" fillId="11" borderId="6" xfId="0" applyNumberFormat="1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/>
    </xf>
    <xf numFmtId="0" fontId="15" fillId="12" borderId="5" xfId="0" applyNumberFormat="1" applyFont="1" applyFill="1" applyBorder="1" applyAlignment="1">
      <alignment horizontal="center" vertical="center" wrapText="1"/>
    </xf>
    <xf numFmtId="49" fontId="15" fillId="12" borderId="2" xfId="0" applyNumberFormat="1" applyFont="1" applyFill="1" applyBorder="1" applyAlignment="1">
      <alignment horizontal="center" vertical="center" wrapText="1"/>
    </xf>
    <xf numFmtId="49" fontId="15" fillId="12" borderId="5" xfId="0" applyNumberFormat="1" applyFont="1" applyFill="1" applyBorder="1" applyAlignment="1">
      <alignment horizontal="center" vertical="center" wrapText="1"/>
    </xf>
    <xf numFmtId="49" fontId="15" fillId="12" borderId="3" xfId="0" applyNumberFormat="1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3" xfId="0" applyNumberFormat="1" applyFont="1" applyFill="1" applyBorder="1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Porcentaje" xfId="18" builtinId="5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BF76-EF9D-481E-9F0E-49216C163FE1}">
  <dimension ref="A1:U26"/>
  <sheetViews>
    <sheetView tabSelected="1" workbookViewId="0">
      <selection sqref="A1:R1"/>
    </sheetView>
  </sheetViews>
  <sheetFormatPr baseColWidth="10" defaultRowHeight="11.25"/>
  <cols>
    <col min="1" max="1" width="30" style="29" customWidth="1"/>
    <col min="2" max="2" width="9.5" style="5" bestFit="1" customWidth="1"/>
    <col min="3" max="3" width="9" style="5" customWidth="1"/>
    <col min="4" max="4" width="9.5" style="5" bestFit="1" customWidth="1"/>
    <col min="5" max="5" width="12.875" style="5" customWidth="1"/>
    <col min="6" max="6" width="13.125" style="5" bestFit="1" customWidth="1"/>
    <col min="7" max="7" width="10.5" style="5" bestFit="1" customWidth="1"/>
    <col min="8" max="8" width="9.5" style="5" bestFit="1" customWidth="1"/>
    <col min="9" max="9" width="12.875" style="5" bestFit="1" customWidth="1"/>
    <col min="10" max="10" width="13.125" style="5" bestFit="1" customWidth="1"/>
    <col min="11" max="11" width="10.5" style="6" bestFit="1" customWidth="1"/>
    <col min="12" max="14" width="6.25" style="6" bestFit="1" customWidth="1"/>
    <col min="15" max="16" width="5.5" style="6" bestFit="1" customWidth="1"/>
    <col min="17" max="17" width="6.25" style="6" bestFit="1" customWidth="1"/>
    <col min="18" max="18" width="5.5" style="6" bestFit="1" customWidth="1"/>
    <col min="19" max="20" width="4.75" style="5" bestFit="1" customWidth="1"/>
    <col min="21" max="1025" width="9.625" style="5" customWidth="1"/>
    <col min="1026" max="16384" width="11" style="5"/>
  </cols>
  <sheetData>
    <row r="1" spans="1:21" s="4" customFormat="1" ht="15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1" ht="18" customHeight="1">
      <c r="A2" s="5"/>
      <c r="L2" s="7"/>
      <c r="M2" s="7"/>
      <c r="N2" s="7"/>
      <c r="O2" s="7"/>
      <c r="P2" s="7"/>
      <c r="Q2" s="7"/>
      <c r="R2" s="7"/>
      <c r="S2" s="7"/>
    </row>
    <row r="3" spans="1:21" ht="15">
      <c r="A3" s="38" t="s">
        <v>12</v>
      </c>
      <c r="Q3" s="5"/>
      <c r="R3" s="5"/>
    </row>
    <row r="4" spans="1:21">
      <c r="A4" s="8"/>
      <c r="Q4" s="5"/>
      <c r="R4" s="5"/>
    </row>
    <row r="5" spans="1:21" s="9" customFormat="1" ht="15" customHeight="1">
      <c r="A5" s="47" t="s">
        <v>13</v>
      </c>
      <c r="B5" s="49" t="s">
        <v>46</v>
      </c>
      <c r="C5" s="49"/>
      <c r="D5" s="49"/>
      <c r="E5" s="49"/>
      <c r="F5" s="49"/>
      <c r="G5" s="49"/>
      <c r="H5" s="50">
        <v>2022</v>
      </c>
      <c r="I5" s="48"/>
      <c r="J5" s="48"/>
      <c r="K5" s="48"/>
      <c r="L5" s="52" t="s">
        <v>14</v>
      </c>
      <c r="M5" s="52"/>
      <c r="N5" s="52"/>
      <c r="O5" s="52"/>
      <c r="P5" s="51" t="s">
        <v>15</v>
      </c>
      <c r="Q5" s="48"/>
      <c r="R5" s="48"/>
    </row>
    <row r="6" spans="1:21" s="9" customFormat="1" ht="15" customHeight="1">
      <c r="A6" s="47"/>
      <c r="B6" s="49"/>
      <c r="C6" s="49"/>
      <c r="D6" s="49"/>
      <c r="E6" s="49"/>
      <c r="F6" s="49"/>
      <c r="G6" s="49"/>
      <c r="H6" s="51"/>
      <c r="I6" s="48"/>
      <c r="J6" s="48"/>
      <c r="K6" s="48"/>
      <c r="L6" s="52">
        <v>2023</v>
      </c>
      <c r="M6" s="52"/>
      <c r="N6" s="52">
        <v>2022</v>
      </c>
      <c r="O6" s="52"/>
      <c r="P6" s="51"/>
      <c r="Q6" s="48"/>
      <c r="R6" s="48"/>
    </row>
    <row r="7" spans="1:21" s="9" customFormat="1" ht="45">
      <c r="A7" s="48"/>
      <c r="B7" s="1" t="s">
        <v>43</v>
      </c>
      <c r="C7" s="1" t="s">
        <v>42</v>
      </c>
      <c r="D7" s="1" t="s">
        <v>16</v>
      </c>
      <c r="E7" s="1" t="s">
        <v>17</v>
      </c>
      <c r="F7" s="1" t="s">
        <v>18</v>
      </c>
      <c r="G7" s="1" t="s">
        <v>19</v>
      </c>
      <c r="H7" s="44" t="s">
        <v>20</v>
      </c>
      <c r="I7" s="44" t="s">
        <v>21</v>
      </c>
      <c r="J7" s="44" t="s">
        <v>22</v>
      </c>
      <c r="K7" s="44" t="s">
        <v>23</v>
      </c>
      <c r="L7" s="1" t="s">
        <v>0</v>
      </c>
      <c r="M7" s="1" t="s">
        <v>1</v>
      </c>
      <c r="N7" s="1" t="s">
        <v>2</v>
      </c>
      <c r="O7" s="1" t="s">
        <v>3</v>
      </c>
      <c r="P7" s="44" t="s">
        <v>4</v>
      </c>
      <c r="Q7" s="44" t="s">
        <v>5</v>
      </c>
      <c r="R7" s="44" t="s">
        <v>6</v>
      </c>
    </row>
    <row r="8" spans="1:21" ht="30.75" customHeight="1">
      <c r="A8" s="10" t="s">
        <v>40</v>
      </c>
      <c r="B8" s="11"/>
      <c r="C8" s="11"/>
      <c r="D8" s="12"/>
      <c r="E8" s="42">
        <v>1516.25</v>
      </c>
      <c r="F8" s="13"/>
      <c r="G8" s="12">
        <v>1516.25</v>
      </c>
      <c r="H8" s="14">
        <v>0</v>
      </c>
      <c r="I8" s="15">
        <v>6798.19</v>
      </c>
      <c r="J8" s="15"/>
      <c r="K8" s="15">
        <v>5250.57</v>
      </c>
      <c r="L8" s="16"/>
      <c r="M8" s="16">
        <f>G8/E8</f>
        <v>1</v>
      </c>
      <c r="N8" s="16"/>
      <c r="O8" s="16">
        <f>ROUND(K8/I8,2)</f>
        <v>0.77</v>
      </c>
      <c r="P8" s="17"/>
      <c r="Q8" s="17">
        <f>ROUND(((E8/I8)-1)*100,2)</f>
        <v>-77.7</v>
      </c>
      <c r="R8" s="17">
        <f>ROUND(((G8/K8)-1)*100,2)</f>
        <v>-71.12</v>
      </c>
      <c r="S8" s="6"/>
    </row>
    <row r="9" spans="1:21">
      <c r="A9" s="18" t="s">
        <v>24</v>
      </c>
      <c r="B9" s="11">
        <v>5302301.1900000004</v>
      </c>
      <c r="C9" s="11"/>
      <c r="D9" s="11">
        <f>SUM(B9:C9)</f>
        <v>5302301.1900000004</v>
      </c>
      <c r="E9" s="11">
        <v>5302299.96</v>
      </c>
      <c r="F9" s="13"/>
      <c r="G9" s="12">
        <v>3534866.64</v>
      </c>
      <c r="H9" s="14">
        <v>5021860.38</v>
      </c>
      <c r="I9" s="14">
        <v>5074440</v>
      </c>
      <c r="J9" s="14"/>
      <c r="K9" s="14">
        <v>5021860</v>
      </c>
      <c r="L9" s="16">
        <f>E9/D9</f>
        <v>0.99999976802524859</v>
      </c>
      <c r="M9" s="16">
        <f>G9/E9</f>
        <v>0.66666666666666674</v>
      </c>
      <c r="N9" s="16">
        <f>I9/H9</f>
        <v>1.0104701477184437</v>
      </c>
      <c r="O9" s="16">
        <f>ROUND(K9/I9,2)</f>
        <v>0.99</v>
      </c>
      <c r="P9" s="17">
        <f>((D9/H9)-1)*100</f>
        <v>5.584400775395526</v>
      </c>
      <c r="Q9" s="17">
        <f>ROUND(((E9/I9)-1)*100,2)</f>
        <v>4.49</v>
      </c>
      <c r="R9" s="17">
        <f>ROUND(((G9/K9)-1)*100,2)</f>
        <v>-29.61</v>
      </c>
      <c r="S9" s="6"/>
    </row>
    <row r="10" spans="1:21">
      <c r="A10" s="18" t="s">
        <v>25</v>
      </c>
      <c r="B10" s="11">
        <v>39760</v>
      </c>
      <c r="C10" s="11"/>
      <c r="D10" s="11">
        <f t="shared" ref="D10:D11" si="0">SUM(B10:C10)</f>
        <v>39760</v>
      </c>
      <c r="E10" s="11">
        <v>39760</v>
      </c>
      <c r="F10" s="13"/>
      <c r="G10" s="12"/>
      <c r="H10" s="14">
        <v>151418</v>
      </c>
      <c r="I10" s="14">
        <v>151420</v>
      </c>
      <c r="J10" s="14"/>
      <c r="K10" s="14">
        <v>100946.68</v>
      </c>
      <c r="L10" s="16">
        <f>E10/D10</f>
        <v>1</v>
      </c>
      <c r="M10" s="16">
        <f t="shared" ref="M10:M12" si="1">G10/E10</f>
        <v>0</v>
      </c>
      <c r="N10" s="16">
        <f>I10/H10</f>
        <v>1.0000132084692706</v>
      </c>
      <c r="O10" s="16">
        <f>ROUND(K10/I10,2)</f>
        <v>0.67</v>
      </c>
      <c r="P10" s="17">
        <f t="shared" ref="P10:P12" si="2">((D10/H10)-1)*100</f>
        <v>-73.741563090253464</v>
      </c>
      <c r="Q10" s="17">
        <f>ROUND(((E10/I10)-1)*100,2)</f>
        <v>-73.739999999999995</v>
      </c>
      <c r="R10" s="17">
        <f>ROUND(((G10/K10)-1)*100,2)</f>
        <v>-100</v>
      </c>
      <c r="S10" s="6"/>
    </row>
    <row r="11" spans="1:21">
      <c r="A11" s="18" t="s">
        <v>44</v>
      </c>
      <c r="B11" s="19"/>
      <c r="C11" s="12">
        <v>2134484.4900000002</v>
      </c>
      <c r="D11" s="11">
        <f t="shared" si="0"/>
        <v>2134484.4900000002</v>
      </c>
      <c r="E11" s="12"/>
      <c r="F11" s="13"/>
      <c r="G11" s="12"/>
      <c r="H11" s="14">
        <v>1396034.06</v>
      </c>
      <c r="I11" s="14"/>
      <c r="J11" s="14"/>
      <c r="K11" s="14"/>
      <c r="L11" s="16">
        <f>E11/D11</f>
        <v>0</v>
      </c>
      <c r="M11" s="16"/>
      <c r="N11" s="16">
        <f>I11/H11</f>
        <v>0</v>
      </c>
      <c r="O11" s="16"/>
      <c r="P11" s="17">
        <f t="shared" si="2"/>
        <v>52.896304693311016</v>
      </c>
      <c r="Q11" s="17"/>
      <c r="R11" s="17"/>
      <c r="S11" s="6"/>
    </row>
    <row r="12" spans="1:21" s="28" customFormat="1">
      <c r="A12" s="20" t="s">
        <v>26</v>
      </c>
      <c r="B12" s="21">
        <f>SUM(B8:B10)</f>
        <v>5342061.1900000004</v>
      </c>
      <c r="C12" s="21">
        <f>SUM(C8:C11)</f>
        <v>2134484.4900000002</v>
      </c>
      <c r="D12" s="22">
        <f>SUM(D8:D11)</f>
        <v>7476545.6800000006</v>
      </c>
      <c r="E12" s="22">
        <f>SUM(E8:E11)</f>
        <v>5343576.21</v>
      </c>
      <c r="F12" s="23">
        <f t="shared" ref="F12:K12" si="3">SUM(F8:F11)</f>
        <v>0</v>
      </c>
      <c r="G12" s="22">
        <f t="shared" si="3"/>
        <v>3536382.89</v>
      </c>
      <c r="H12" s="24">
        <f t="shared" si="3"/>
        <v>6569312.4399999995</v>
      </c>
      <c r="I12" s="24">
        <f t="shared" si="3"/>
        <v>5232658.1900000004</v>
      </c>
      <c r="J12" s="24">
        <f t="shared" si="3"/>
        <v>0</v>
      </c>
      <c r="K12" s="24">
        <f t="shared" si="3"/>
        <v>5128057.25</v>
      </c>
      <c r="L12" s="25">
        <f>E12/D12</f>
        <v>0.71471190556545883</v>
      </c>
      <c r="M12" s="25">
        <f t="shared" si="1"/>
        <v>0.66180077742355248</v>
      </c>
      <c r="N12" s="25">
        <f>I12/H12</f>
        <v>0.79653057116583126</v>
      </c>
      <c r="O12" s="25"/>
      <c r="P12" s="26">
        <f t="shared" si="2"/>
        <v>13.810170368453377</v>
      </c>
      <c r="Q12" s="26">
        <f>ROUND(((E12/I12)-1)*100,2)</f>
        <v>2.12</v>
      </c>
      <c r="R12" s="26">
        <f>ROUND(((G12/K12)-1)*100,2)</f>
        <v>-31.04</v>
      </c>
      <c r="S12" s="27"/>
    </row>
    <row r="13" spans="1:21" ht="18" customHeight="1">
      <c r="K13" s="30"/>
      <c r="S13" s="6"/>
    </row>
    <row r="14" spans="1:21" ht="15">
      <c r="A14" s="38" t="s">
        <v>27</v>
      </c>
      <c r="E14" s="43"/>
      <c r="K14" s="31"/>
      <c r="L14" s="31"/>
      <c r="M14" s="31"/>
      <c r="N14" s="31"/>
      <c r="O14" s="31"/>
      <c r="P14" s="31"/>
      <c r="Q14" s="31"/>
      <c r="R14" s="32"/>
      <c r="S14" s="6"/>
    </row>
    <row r="15" spans="1:21">
      <c r="A15" s="8"/>
      <c r="K15" s="31"/>
      <c r="L15" s="31"/>
      <c r="M15" s="31"/>
      <c r="N15" s="31"/>
      <c r="O15" s="31"/>
      <c r="P15" s="31"/>
      <c r="Q15" s="31"/>
      <c r="R15" s="32"/>
      <c r="S15" s="6"/>
    </row>
    <row r="16" spans="1:21">
      <c r="A16" s="47" t="s">
        <v>13</v>
      </c>
      <c r="B16" s="53">
        <v>2023</v>
      </c>
      <c r="C16" s="54"/>
      <c r="D16" s="54"/>
      <c r="E16" s="54"/>
      <c r="F16" s="54"/>
      <c r="G16" s="54"/>
      <c r="H16" s="55">
        <v>2022</v>
      </c>
      <c r="I16" s="56"/>
      <c r="J16" s="56"/>
      <c r="K16" s="56"/>
      <c r="L16" s="58" t="s">
        <v>14</v>
      </c>
      <c r="M16" s="59"/>
      <c r="N16" s="59"/>
      <c r="O16" s="59"/>
      <c r="P16" s="59"/>
      <c r="Q16" s="60"/>
      <c r="R16" s="48" t="s">
        <v>15</v>
      </c>
      <c r="S16" s="48"/>
      <c r="T16" s="48"/>
      <c r="U16" s="6"/>
    </row>
    <row r="17" spans="1:21" ht="14.25" customHeight="1">
      <c r="A17" s="47"/>
      <c r="B17" s="54"/>
      <c r="C17" s="54"/>
      <c r="D17" s="54"/>
      <c r="E17" s="54"/>
      <c r="F17" s="54"/>
      <c r="G17" s="54"/>
      <c r="H17" s="57"/>
      <c r="I17" s="56"/>
      <c r="J17" s="56"/>
      <c r="K17" s="56"/>
      <c r="L17" s="61">
        <v>2023</v>
      </c>
      <c r="M17" s="59"/>
      <c r="N17" s="60"/>
      <c r="O17" s="61">
        <v>2022</v>
      </c>
      <c r="P17" s="59"/>
      <c r="Q17" s="60"/>
      <c r="R17" s="48"/>
      <c r="S17" s="48"/>
      <c r="T17" s="48"/>
      <c r="U17" s="6"/>
    </row>
    <row r="18" spans="1:21" ht="45">
      <c r="A18" s="48"/>
      <c r="B18" s="1" t="s">
        <v>41</v>
      </c>
      <c r="C18" s="1" t="s">
        <v>42</v>
      </c>
      <c r="D18" s="1" t="s">
        <v>28</v>
      </c>
      <c r="E18" s="1" t="s">
        <v>29</v>
      </c>
      <c r="F18" s="1" t="s">
        <v>30</v>
      </c>
      <c r="G18" s="1" t="s">
        <v>31</v>
      </c>
      <c r="H18" s="45" t="s">
        <v>32</v>
      </c>
      <c r="I18" s="45" t="s">
        <v>33</v>
      </c>
      <c r="J18" s="45" t="s">
        <v>34</v>
      </c>
      <c r="K18" s="45" t="s">
        <v>35</v>
      </c>
      <c r="L18" s="45" t="s">
        <v>0</v>
      </c>
      <c r="M18" s="44" t="s">
        <v>7</v>
      </c>
      <c r="N18" s="44" t="s">
        <v>8</v>
      </c>
      <c r="O18" s="44" t="s">
        <v>2</v>
      </c>
      <c r="P18" s="44" t="s">
        <v>9</v>
      </c>
      <c r="Q18" s="44" t="s">
        <v>10</v>
      </c>
      <c r="R18" s="44" t="s">
        <v>4</v>
      </c>
      <c r="S18" s="44" t="s">
        <v>11</v>
      </c>
      <c r="T18" s="44" t="s">
        <v>6</v>
      </c>
      <c r="U18" s="6"/>
    </row>
    <row r="19" spans="1:21">
      <c r="A19" s="18" t="s">
        <v>36</v>
      </c>
      <c r="B19" s="33">
        <v>4361090.2699999996</v>
      </c>
      <c r="C19" s="33">
        <v>-16450.849999999999</v>
      </c>
      <c r="D19" s="33">
        <v>4344639.42</v>
      </c>
      <c r="E19" s="33">
        <v>3510372.12</v>
      </c>
      <c r="F19" s="33">
        <v>2416784.08</v>
      </c>
      <c r="G19" s="33">
        <v>2416784.08</v>
      </c>
      <c r="H19" s="34">
        <v>4100786.1</v>
      </c>
      <c r="I19" s="34">
        <v>3003959.35</v>
      </c>
      <c r="J19" s="34">
        <v>2767167.42</v>
      </c>
      <c r="K19" s="34">
        <v>2765278.42</v>
      </c>
      <c r="L19" s="35">
        <f>+E19/D19</f>
        <v>0.80797778150252109</v>
      </c>
      <c r="M19" s="36">
        <f>F19/D19</f>
        <v>0.55626804583014167</v>
      </c>
      <c r="N19" s="36">
        <f>G19/F19</f>
        <v>1</v>
      </c>
      <c r="O19" s="36">
        <f>+I19/H19</f>
        <v>0.73253256247625298</v>
      </c>
      <c r="P19" s="36">
        <f>J19/H19</f>
        <v>0.67478950438307428</v>
      </c>
      <c r="Q19" s="36">
        <f>K19/J19</f>
        <v>0.99931735247157538</v>
      </c>
      <c r="R19" s="14">
        <f>((D19/H19)-1)*100</f>
        <v>5.9465018182733198</v>
      </c>
      <c r="S19" s="14">
        <f t="shared" ref="S19:T23" si="4">((F19/J19)-1)*100</f>
        <v>-12.662166281214738</v>
      </c>
      <c r="T19" s="14">
        <f t="shared" si="4"/>
        <v>-12.602504596987373</v>
      </c>
      <c r="U19" s="6"/>
    </row>
    <row r="20" spans="1:21" ht="30" customHeight="1">
      <c r="A20" s="39" t="s">
        <v>37</v>
      </c>
      <c r="B20" s="33">
        <v>900115.27</v>
      </c>
      <c r="C20" s="33">
        <v>97573.19</v>
      </c>
      <c r="D20" s="33">
        <v>997688.46</v>
      </c>
      <c r="E20" s="33">
        <v>550285.96</v>
      </c>
      <c r="F20" s="33">
        <v>285727.90999999997</v>
      </c>
      <c r="G20" s="33">
        <v>285727.90999999997</v>
      </c>
      <c r="H20" s="34">
        <v>966718.37</v>
      </c>
      <c r="I20" s="34">
        <v>491528.32</v>
      </c>
      <c r="J20" s="34">
        <v>388614.25</v>
      </c>
      <c r="K20" s="34">
        <v>381569.29</v>
      </c>
      <c r="L20" s="35">
        <f t="shared" ref="L20:L23" si="5">+E20/D20</f>
        <v>0.5515609151177312</v>
      </c>
      <c r="M20" s="36">
        <f>F20/D20</f>
        <v>0.28638991173657558</v>
      </c>
      <c r="N20" s="36">
        <f>G20/F20</f>
        <v>1</v>
      </c>
      <c r="O20" s="36">
        <f t="shared" ref="O20:O23" si="6">+I20/H20</f>
        <v>0.5084503773317145</v>
      </c>
      <c r="P20" s="36">
        <f t="shared" ref="P20:P23" si="7">J20/H20</f>
        <v>0.40199324028568939</v>
      </c>
      <c r="Q20" s="36">
        <f>K20/J20</f>
        <v>0.98187158602650304</v>
      </c>
      <c r="R20" s="14">
        <f>((D20/H20)-1)*100</f>
        <v>3.2036310637192145</v>
      </c>
      <c r="S20" s="14">
        <f t="shared" si="4"/>
        <v>-26.475184582140265</v>
      </c>
      <c r="T20" s="14">
        <f t="shared" si="4"/>
        <v>-25.117687013019317</v>
      </c>
      <c r="U20" s="6"/>
    </row>
    <row r="21" spans="1:21">
      <c r="A21" s="18" t="s">
        <v>24</v>
      </c>
      <c r="B21" s="33">
        <v>41095.65</v>
      </c>
      <c r="C21" s="33">
        <v>2031429.22</v>
      </c>
      <c r="D21" s="33">
        <v>2072524.87</v>
      </c>
      <c r="E21" s="33">
        <v>2031429.22</v>
      </c>
      <c r="F21" s="33">
        <v>2031429.22</v>
      </c>
      <c r="G21" s="33">
        <v>2031249.22</v>
      </c>
      <c r="H21" s="34">
        <v>1331534.58</v>
      </c>
      <c r="I21" s="34">
        <v>1300534.58</v>
      </c>
      <c r="J21" s="34">
        <v>1300534.58</v>
      </c>
      <c r="K21" s="34">
        <v>1300534.58</v>
      </c>
      <c r="L21" s="35">
        <f t="shared" si="5"/>
        <v>0.98017121502623994</v>
      </c>
      <c r="M21" s="36">
        <f>F21/D21</f>
        <v>0.98017121502623994</v>
      </c>
      <c r="N21" s="36">
        <f t="shared" ref="N21:N23" si="8">G21/F21</f>
        <v>0.99991139243335292</v>
      </c>
      <c r="O21" s="36">
        <v>0</v>
      </c>
      <c r="P21" s="36">
        <f t="shared" si="7"/>
        <v>0.97671859186713728</v>
      </c>
      <c r="Q21" s="36">
        <f>K21/J21</f>
        <v>1</v>
      </c>
      <c r="R21" s="14">
        <f>((D21/H21)-1)*100</f>
        <v>55.649346335413988</v>
      </c>
      <c r="S21" s="14">
        <f t="shared" si="4"/>
        <v>56.199554493968165</v>
      </c>
      <c r="T21" s="14">
        <f t="shared" si="4"/>
        <v>56.185714031533074</v>
      </c>
      <c r="U21" s="6"/>
    </row>
    <row r="22" spans="1:21">
      <c r="A22" s="18" t="s">
        <v>38</v>
      </c>
      <c r="B22" s="33">
        <v>39760</v>
      </c>
      <c r="C22" s="33">
        <v>21932.93</v>
      </c>
      <c r="D22" s="33">
        <v>61692.93</v>
      </c>
      <c r="E22" s="33">
        <v>40562.06</v>
      </c>
      <c r="F22" s="33">
        <v>15814.81</v>
      </c>
      <c r="G22" s="33">
        <v>15814.81</v>
      </c>
      <c r="H22" s="34">
        <v>170273.39</v>
      </c>
      <c r="I22" s="34">
        <v>44144.88</v>
      </c>
      <c r="J22" s="34">
        <v>38071.51</v>
      </c>
      <c r="K22" s="34">
        <v>27707.040000000001</v>
      </c>
      <c r="L22" s="35">
        <f t="shared" si="5"/>
        <v>0.6574831184059502</v>
      </c>
      <c r="M22" s="36">
        <f>F22/D22</f>
        <v>0.25634720218345924</v>
      </c>
      <c r="N22" s="36">
        <f t="shared" si="8"/>
        <v>1</v>
      </c>
      <c r="O22" s="36">
        <f t="shared" si="6"/>
        <v>0.25925883075447076</v>
      </c>
      <c r="P22" s="36">
        <f t="shared" si="7"/>
        <v>0.22359048586511374</v>
      </c>
      <c r="Q22" s="36">
        <f>K22/J22</f>
        <v>0.72776309634159508</v>
      </c>
      <c r="R22" s="14">
        <f>((D22/H22)-1)*100</f>
        <v>-63.768308130824202</v>
      </c>
      <c r="S22" s="14">
        <f t="shared" si="4"/>
        <v>-58.460250197588692</v>
      </c>
      <c r="T22" s="14">
        <f t="shared" si="4"/>
        <v>-42.92132974146643</v>
      </c>
      <c r="U22" s="6"/>
    </row>
    <row r="23" spans="1:21" s="28" customFormat="1">
      <c r="A23" s="20" t="s">
        <v>39</v>
      </c>
      <c r="B23" s="22">
        <f>SUM(B19:B22)</f>
        <v>5342061.1899999995</v>
      </c>
      <c r="C23" s="22">
        <f>SUM(C19:C22)</f>
        <v>2134484.4900000002</v>
      </c>
      <c r="D23" s="22">
        <f t="shared" ref="D23:H23" si="9">SUM(D19:D22)</f>
        <v>7476545.6799999997</v>
      </c>
      <c r="E23" s="22">
        <f t="shared" si="9"/>
        <v>6132649.3599999994</v>
      </c>
      <c r="F23" s="22">
        <f>SUM(F19:F22)</f>
        <v>4749756.0199999996</v>
      </c>
      <c r="G23" s="22">
        <f t="shared" si="9"/>
        <v>4749576.0199999996</v>
      </c>
      <c r="H23" s="24">
        <f t="shared" si="9"/>
        <v>6569312.4399999995</v>
      </c>
      <c r="I23" s="24">
        <f>SUM(I19:I22)</f>
        <v>4840167.13</v>
      </c>
      <c r="J23" s="24">
        <f>SUM(J19:J22)</f>
        <v>4494387.76</v>
      </c>
      <c r="K23" s="24">
        <f>SUM(K19:K22)</f>
        <v>4475089.33</v>
      </c>
      <c r="L23" s="37">
        <f t="shared" si="5"/>
        <v>0.82025170747034071</v>
      </c>
      <c r="M23" s="25">
        <f>F23/D23</f>
        <v>0.63528750084490881</v>
      </c>
      <c r="N23" s="25">
        <f t="shared" si="8"/>
        <v>0.99996210331662472</v>
      </c>
      <c r="O23" s="25">
        <f t="shared" si="6"/>
        <v>0.73678443127908222</v>
      </c>
      <c r="P23" s="25">
        <f t="shared" si="7"/>
        <v>0.68414888179682931</v>
      </c>
      <c r="Q23" s="25">
        <f>K23/J23</f>
        <v>0.99570610480658672</v>
      </c>
      <c r="R23" s="22">
        <f>((D23/H23)-1)*100</f>
        <v>13.810170368453356</v>
      </c>
      <c r="S23" s="22">
        <f t="shared" si="4"/>
        <v>5.681936531439824</v>
      </c>
      <c r="T23" s="22">
        <f t="shared" si="4"/>
        <v>6.1336583419665303</v>
      </c>
      <c r="U23" s="27"/>
    </row>
    <row r="24" spans="1:21">
      <c r="S24" s="6"/>
    </row>
    <row r="25" spans="1:21">
      <c r="S25" s="6"/>
    </row>
    <row r="26" spans="1:21">
      <c r="S26" s="6"/>
    </row>
  </sheetData>
  <mergeCells count="15">
    <mergeCell ref="A16:A18"/>
    <mergeCell ref="B16:G17"/>
    <mergeCell ref="H16:K17"/>
    <mergeCell ref="L16:Q16"/>
    <mergeCell ref="R16:T17"/>
    <mergeCell ref="L17:N17"/>
    <mergeCell ref="O17:Q17"/>
    <mergeCell ref="A1:R1"/>
    <mergeCell ref="A5:A7"/>
    <mergeCell ref="B5:G6"/>
    <mergeCell ref="H5:K6"/>
    <mergeCell ref="L5:O5"/>
    <mergeCell ref="P5:R6"/>
    <mergeCell ref="L6:M6"/>
    <mergeCell ref="N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8726-11AA-4D68-9E6B-B2622867E9A0}">
  <dimension ref="A1:U26"/>
  <sheetViews>
    <sheetView workbookViewId="0">
      <selection sqref="A1:R1"/>
    </sheetView>
  </sheetViews>
  <sheetFormatPr baseColWidth="10" defaultRowHeight="11.25"/>
  <cols>
    <col min="1" max="1" width="30" style="29" customWidth="1"/>
    <col min="2" max="2" width="9.5" style="5" bestFit="1" customWidth="1"/>
    <col min="3" max="3" width="9" style="5" customWidth="1"/>
    <col min="4" max="4" width="9.5" style="5" bestFit="1" customWidth="1"/>
    <col min="5" max="5" width="12.875" style="5" customWidth="1"/>
    <col min="6" max="6" width="13.125" style="5" bestFit="1" customWidth="1"/>
    <col min="7" max="7" width="10.5" style="5" bestFit="1" customWidth="1"/>
    <col min="8" max="8" width="9.5" style="5" bestFit="1" customWidth="1"/>
    <col min="9" max="9" width="12.875" style="5" bestFit="1" customWidth="1"/>
    <col min="10" max="10" width="13.125" style="5" bestFit="1" customWidth="1"/>
    <col min="11" max="11" width="10.5" style="6" bestFit="1" customWidth="1"/>
    <col min="12" max="14" width="6.25" style="6" bestFit="1" customWidth="1"/>
    <col min="15" max="16" width="5.5" style="6" bestFit="1" customWidth="1"/>
    <col min="17" max="17" width="6.25" style="6" bestFit="1" customWidth="1"/>
    <col min="18" max="18" width="4.75" style="6" bestFit="1" customWidth="1"/>
    <col min="19" max="20" width="4.75" style="5" bestFit="1" customWidth="1"/>
    <col min="21" max="1025" width="9.625" style="5" customWidth="1"/>
    <col min="1026" max="16384" width="11" style="5"/>
  </cols>
  <sheetData>
    <row r="1" spans="1:21" s="4" customFormat="1" ht="15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1" ht="18" customHeight="1">
      <c r="A2" s="5"/>
      <c r="L2" s="7"/>
      <c r="M2" s="7"/>
      <c r="N2" s="7"/>
      <c r="O2" s="7"/>
      <c r="P2" s="7"/>
      <c r="Q2" s="7"/>
      <c r="R2" s="7"/>
      <c r="S2" s="7"/>
    </row>
    <row r="3" spans="1:21" ht="15">
      <c r="A3" s="38" t="s">
        <v>12</v>
      </c>
      <c r="Q3" s="5"/>
      <c r="R3" s="5"/>
    </row>
    <row r="4" spans="1:21">
      <c r="A4" s="8"/>
      <c r="Q4" s="5"/>
      <c r="R4" s="5"/>
    </row>
    <row r="5" spans="1:21" s="9" customFormat="1" ht="15" customHeight="1">
      <c r="A5" s="47" t="s">
        <v>13</v>
      </c>
      <c r="B5" s="49" t="s">
        <v>46</v>
      </c>
      <c r="C5" s="49"/>
      <c r="D5" s="49"/>
      <c r="E5" s="49"/>
      <c r="F5" s="49"/>
      <c r="G5" s="49"/>
      <c r="H5" s="50">
        <v>2022</v>
      </c>
      <c r="I5" s="48"/>
      <c r="J5" s="48"/>
      <c r="K5" s="48"/>
      <c r="L5" s="52" t="s">
        <v>14</v>
      </c>
      <c r="M5" s="52"/>
      <c r="N5" s="52"/>
      <c r="O5" s="52"/>
      <c r="P5" s="51" t="s">
        <v>15</v>
      </c>
      <c r="Q5" s="48"/>
      <c r="R5" s="48"/>
    </row>
    <row r="6" spans="1:21" s="9" customFormat="1" ht="15" customHeight="1">
      <c r="A6" s="47"/>
      <c r="B6" s="49"/>
      <c r="C6" s="49"/>
      <c r="D6" s="49"/>
      <c r="E6" s="49"/>
      <c r="F6" s="49"/>
      <c r="G6" s="49"/>
      <c r="H6" s="51"/>
      <c r="I6" s="48"/>
      <c r="J6" s="48"/>
      <c r="K6" s="48"/>
      <c r="L6" s="52">
        <v>2023</v>
      </c>
      <c r="M6" s="52"/>
      <c r="N6" s="52">
        <v>2022</v>
      </c>
      <c r="O6" s="52"/>
      <c r="P6" s="51"/>
      <c r="Q6" s="48"/>
      <c r="R6" s="48"/>
    </row>
    <row r="7" spans="1:21" s="9" customFormat="1" ht="45">
      <c r="A7" s="48"/>
      <c r="B7" s="1" t="s">
        <v>43</v>
      </c>
      <c r="C7" s="1" t="s">
        <v>42</v>
      </c>
      <c r="D7" s="1" t="s">
        <v>16</v>
      </c>
      <c r="E7" s="1" t="s">
        <v>17</v>
      </c>
      <c r="F7" s="1" t="s">
        <v>18</v>
      </c>
      <c r="G7" s="1" t="s">
        <v>19</v>
      </c>
      <c r="H7" s="40" t="s">
        <v>20</v>
      </c>
      <c r="I7" s="40" t="s">
        <v>21</v>
      </c>
      <c r="J7" s="40" t="s">
        <v>22</v>
      </c>
      <c r="K7" s="40" t="s">
        <v>23</v>
      </c>
      <c r="L7" s="1" t="s">
        <v>0</v>
      </c>
      <c r="M7" s="1" t="s">
        <v>1</v>
      </c>
      <c r="N7" s="1" t="s">
        <v>2</v>
      </c>
      <c r="O7" s="1" t="s">
        <v>3</v>
      </c>
      <c r="P7" s="40" t="s">
        <v>4</v>
      </c>
      <c r="Q7" s="40" t="s">
        <v>5</v>
      </c>
      <c r="R7" s="40" t="s">
        <v>6</v>
      </c>
    </row>
    <row r="8" spans="1:21" ht="30.75" customHeight="1">
      <c r="A8" s="10" t="s">
        <v>40</v>
      </c>
      <c r="B8" s="11"/>
      <c r="C8" s="11"/>
      <c r="D8" s="12"/>
      <c r="E8" s="42">
        <v>1280.3</v>
      </c>
      <c r="F8" s="13"/>
      <c r="G8" s="12">
        <v>1280.3</v>
      </c>
      <c r="H8" s="14">
        <v>0</v>
      </c>
      <c r="I8" s="15">
        <v>6798.19</v>
      </c>
      <c r="J8" s="15"/>
      <c r="K8" s="15">
        <v>5250.57</v>
      </c>
      <c r="L8" s="16"/>
      <c r="M8" s="16">
        <f>G8/E8</f>
        <v>1</v>
      </c>
      <c r="N8" s="16"/>
      <c r="O8" s="16">
        <f>ROUND(K8/I8,2)</f>
        <v>0.77</v>
      </c>
      <c r="P8" s="17"/>
      <c r="Q8" s="17">
        <f>ROUND(((E8/I8)-1)*100,2)</f>
        <v>-81.17</v>
      </c>
      <c r="R8" s="17">
        <f>ROUND(((G8/K8)-1)*100,2)</f>
        <v>-75.62</v>
      </c>
      <c r="S8" s="6"/>
    </row>
    <row r="9" spans="1:21">
      <c r="A9" s="18" t="s">
        <v>24</v>
      </c>
      <c r="B9" s="11">
        <v>5302301.1900000004</v>
      </c>
      <c r="C9" s="11"/>
      <c r="D9" s="11">
        <f>SUM(B9:C9)</f>
        <v>5302301.1900000004</v>
      </c>
      <c r="E9" s="11">
        <v>5302299.96</v>
      </c>
      <c r="F9" s="13"/>
      <c r="G9" s="12">
        <v>3534866.64</v>
      </c>
      <c r="H9" s="14">
        <v>5021860.38</v>
      </c>
      <c r="I9" s="14">
        <v>5074440</v>
      </c>
      <c r="J9" s="14"/>
      <c r="K9" s="14">
        <v>5021860</v>
      </c>
      <c r="L9" s="16">
        <f>E9/D9</f>
        <v>0.99999976802524859</v>
      </c>
      <c r="M9" s="16">
        <f>G9/E9</f>
        <v>0.66666666666666674</v>
      </c>
      <c r="N9" s="16">
        <f>I9/H9</f>
        <v>1.0104701477184437</v>
      </c>
      <c r="O9" s="16">
        <f>ROUND(K9/I9,2)</f>
        <v>0.99</v>
      </c>
      <c r="P9" s="17">
        <f>((D9/H9)-1)*100</f>
        <v>5.584400775395526</v>
      </c>
      <c r="Q9" s="17">
        <f>ROUND(((E9/I9)-1)*100,2)</f>
        <v>4.49</v>
      </c>
      <c r="R9" s="17">
        <f>ROUND(((G9/K9)-1)*100,2)</f>
        <v>-29.61</v>
      </c>
      <c r="S9" s="6"/>
    </row>
    <row r="10" spans="1:21">
      <c r="A10" s="18" t="s">
        <v>25</v>
      </c>
      <c r="B10" s="11">
        <v>39760</v>
      </c>
      <c r="C10" s="11"/>
      <c r="D10" s="11">
        <f t="shared" ref="D10:D11" si="0">SUM(B10:C10)</f>
        <v>39760</v>
      </c>
      <c r="E10" s="11">
        <v>39760</v>
      </c>
      <c r="F10" s="13"/>
      <c r="G10" s="12"/>
      <c r="H10" s="14">
        <v>151418</v>
      </c>
      <c r="I10" s="14">
        <v>151420</v>
      </c>
      <c r="J10" s="14"/>
      <c r="K10" s="14">
        <v>100946.68</v>
      </c>
      <c r="L10" s="16">
        <f>E10/D10</f>
        <v>1</v>
      </c>
      <c r="M10" s="16">
        <f t="shared" ref="M10:M12" si="1">G10/E10</f>
        <v>0</v>
      </c>
      <c r="N10" s="16">
        <f>I10/H10</f>
        <v>1.0000132084692706</v>
      </c>
      <c r="O10" s="16">
        <f>ROUND(K10/I10,2)</f>
        <v>0.67</v>
      </c>
      <c r="P10" s="17">
        <f t="shared" ref="P10:P12" si="2">((D10/H10)-1)*100</f>
        <v>-73.741563090253464</v>
      </c>
      <c r="Q10" s="17">
        <f>ROUND(((E10/I10)-1)*100,2)</f>
        <v>-73.739999999999995</v>
      </c>
      <c r="R10" s="17">
        <f>ROUND(((G10/K10)-1)*100,2)</f>
        <v>-100</v>
      </c>
      <c r="S10" s="6"/>
    </row>
    <row r="11" spans="1:21">
      <c r="A11" s="18" t="s">
        <v>44</v>
      </c>
      <c r="B11" s="19"/>
      <c r="C11" s="12">
        <v>2134484.4900000002</v>
      </c>
      <c r="D11" s="11">
        <f t="shared" si="0"/>
        <v>2134484.4900000002</v>
      </c>
      <c r="E11" s="12"/>
      <c r="F11" s="13"/>
      <c r="G11" s="12"/>
      <c r="H11" s="14">
        <v>1396034.06</v>
      </c>
      <c r="I11" s="14"/>
      <c r="J11" s="14"/>
      <c r="K11" s="14"/>
      <c r="L11" s="16">
        <f>E11/D11</f>
        <v>0</v>
      </c>
      <c r="M11" s="16"/>
      <c r="N11" s="16">
        <f>I11/H11</f>
        <v>0</v>
      </c>
      <c r="O11" s="16"/>
      <c r="P11" s="17">
        <f t="shared" si="2"/>
        <v>52.896304693311016</v>
      </c>
      <c r="Q11" s="17"/>
      <c r="R11" s="17"/>
      <c r="S11" s="6"/>
    </row>
    <row r="12" spans="1:21" s="28" customFormat="1">
      <c r="A12" s="20" t="s">
        <v>26</v>
      </c>
      <c r="B12" s="21">
        <f>SUM(B8:B10)</f>
        <v>5342061.1900000004</v>
      </c>
      <c r="C12" s="21">
        <f>SUM(C8:C11)</f>
        <v>2134484.4900000002</v>
      </c>
      <c r="D12" s="22">
        <f>SUM(D8:D11)</f>
        <v>7476545.6800000006</v>
      </c>
      <c r="E12" s="22">
        <f>SUM(E8:E11)</f>
        <v>5343340.26</v>
      </c>
      <c r="F12" s="23">
        <f t="shared" ref="F12:K12" si="3">SUM(F8:F11)</f>
        <v>0</v>
      </c>
      <c r="G12" s="22">
        <f t="shared" si="3"/>
        <v>3536146.94</v>
      </c>
      <c r="H12" s="24">
        <f t="shared" si="3"/>
        <v>6569312.4399999995</v>
      </c>
      <c r="I12" s="24">
        <f t="shared" si="3"/>
        <v>5232658.1900000004</v>
      </c>
      <c r="J12" s="24">
        <f t="shared" si="3"/>
        <v>0</v>
      </c>
      <c r="K12" s="24">
        <f t="shared" si="3"/>
        <v>5128057.25</v>
      </c>
      <c r="L12" s="25">
        <f>E12/D12</f>
        <v>0.71468034687377169</v>
      </c>
      <c r="M12" s="25">
        <f t="shared" si="1"/>
        <v>0.66178584329944956</v>
      </c>
      <c r="N12" s="25">
        <f>I12/H12</f>
        <v>0.79653057116583126</v>
      </c>
      <c r="O12" s="25"/>
      <c r="P12" s="26">
        <f t="shared" si="2"/>
        <v>13.810170368453377</v>
      </c>
      <c r="Q12" s="26">
        <f>ROUND(((E12/I12)-1)*100,2)</f>
        <v>2.12</v>
      </c>
      <c r="R12" s="26">
        <f>ROUND(((G12/K12)-1)*100,2)</f>
        <v>-31.04</v>
      </c>
      <c r="S12" s="27"/>
    </row>
    <row r="13" spans="1:21" ht="18" customHeight="1">
      <c r="K13" s="30"/>
      <c r="S13" s="6"/>
    </row>
    <row r="14" spans="1:21" ht="15">
      <c r="A14" s="38" t="s">
        <v>27</v>
      </c>
      <c r="E14" s="43"/>
      <c r="K14" s="31"/>
      <c r="L14" s="31"/>
      <c r="M14" s="31"/>
      <c r="N14" s="31"/>
      <c r="O14" s="31"/>
      <c r="P14" s="31"/>
      <c r="Q14" s="31"/>
      <c r="R14" s="32"/>
      <c r="S14" s="6"/>
    </row>
    <row r="15" spans="1:21">
      <c r="A15" s="8"/>
      <c r="K15" s="31"/>
      <c r="L15" s="31"/>
      <c r="M15" s="31"/>
      <c r="N15" s="31"/>
      <c r="O15" s="31"/>
      <c r="P15" s="31"/>
      <c r="Q15" s="31"/>
      <c r="R15" s="32"/>
      <c r="S15" s="6"/>
    </row>
    <row r="16" spans="1:21">
      <c r="A16" s="47" t="s">
        <v>13</v>
      </c>
      <c r="B16" s="53">
        <v>2023</v>
      </c>
      <c r="C16" s="54"/>
      <c r="D16" s="54"/>
      <c r="E16" s="54"/>
      <c r="F16" s="54"/>
      <c r="G16" s="54"/>
      <c r="H16" s="55">
        <v>2022</v>
      </c>
      <c r="I16" s="56"/>
      <c r="J16" s="56"/>
      <c r="K16" s="56"/>
      <c r="L16" s="58" t="s">
        <v>14</v>
      </c>
      <c r="M16" s="59"/>
      <c r="N16" s="59"/>
      <c r="O16" s="59"/>
      <c r="P16" s="59"/>
      <c r="Q16" s="60"/>
      <c r="R16" s="48" t="s">
        <v>15</v>
      </c>
      <c r="S16" s="48"/>
      <c r="T16" s="48"/>
      <c r="U16" s="6"/>
    </row>
    <row r="17" spans="1:21" ht="14.25" customHeight="1">
      <c r="A17" s="47"/>
      <c r="B17" s="54"/>
      <c r="C17" s="54"/>
      <c r="D17" s="54"/>
      <c r="E17" s="54"/>
      <c r="F17" s="54"/>
      <c r="G17" s="54"/>
      <c r="H17" s="57"/>
      <c r="I17" s="56"/>
      <c r="J17" s="56"/>
      <c r="K17" s="56"/>
      <c r="L17" s="61">
        <v>2023</v>
      </c>
      <c r="M17" s="59"/>
      <c r="N17" s="60"/>
      <c r="O17" s="61">
        <v>2022</v>
      </c>
      <c r="P17" s="59"/>
      <c r="Q17" s="60"/>
      <c r="R17" s="48"/>
      <c r="S17" s="48"/>
      <c r="T17" s="48"/>
      <c r="U17" s="6"/>
    </row>
    <row r="18" spans="1:21" ht="45">
      <c r="A18" s="48"/>
      <c r="B18" s="1" t="s">
        <v>41</v>
      </c>
      <c r="C18" s="1" t="s">
        <v>42</v>
      </c>
      <c r="D18" s="1" t="s">
        <v>28</v>
      </c>
      <c r="E18" s="1" t="s">
        <v>29</v>
      </c>
      <c r="F18" s="1" t="s">
        <v>30</v>
      </c>
      <c r="G18" s="1" t="s">
        <v>31</v>
      </c>
      <c r="H18" s="41" t="s">
        <v>32</v>
      </c>
      <c r="I18" s="41" t="s">
        <v>33</v>
      </c>
      <c r="J18" s="41" t="s">
        <v>34</v>
      </c>
      <c r="K18" s="41" t="s">
        <v>35</v>
      </c>
      <c r="L18" s="41" t="s">
        <v>0</v>
      </c>
      <c r="M18" s="40" t="s">
        <v>7</v>
      </c>
      <c r="N18" s="40" t="s">
        <v>8</v>
      </c>
      <c r="O18" s="40" t="s">
        <v>2</v>
      </c>
      <c r="P18" s="40" t="s">
        <v>9</v>
      </c>
      <c r="Q18" s="40" t="s">
        <v>10</v>
      </c>
      <c r="R18" s="40" t="s">
        <v>4</v>
      </c>
      <c r="S18" s="40" t="s">
        <v>11</v>
      </c>
      <c r="T18" s="40" t="s">
        <v>6</v>
      </c>
      <c r="U18" s="6"/>
    </row>
    <row r="19" spans="1:21">
      <c r="A19" s="18" t="s">
        <v>36</v>
      </c>
      <c r="B19" s="33">
        <v>4361090.2699999996</v>
      </c>
      <c r="C19" s="33">
        <v>945</v>
      </c>
      <c r="D19" s="33">
        <v>4362035.2699999996</v>
      </c>
      <c r="E19" s="33">
        <v>3469023.07</v>
      </c>
      <c r="F19" s="33">
        <v>1680916.18</v>
      </c>
      <c r="G19" s="33">
        <v>1680916.18</v>
      </c>
      <c r="H19" s="34">
        <v>4100786.1</v>
      </c>
      <c r="I19" s="34">
        <v>3003959.35</v>
      </c>
      <c r="J19" s="34">
        <v>2767167.42</v>
      </c>
      <c r="K19" s="34">
        <v>2765278.42</v>
      </c>
      <c r="L19" s="35">
        <f>+E19/D19</f>
        <v>0.79527625415096659</v>
      </c>
      <c r="M19" s="36">
        <f>F19/D19</f>
        <v>0.38535134999034526</v>
      </c>
      <c r="N19" s="36">
        <f>G19/F19</f>
        <v>1</v>
      </c>
      <c r="O19" s="36">
        <f>+I19/H19</f>
        <v>0.73253256247625298</v>
      </c>
      <c r="P19" s="36">
        <f>J19/H19</f>
        <v>0.67478950438307428</v>
      </c>
      <c r="Q19" s="36">
        <f>K19/J19</f>
        <v>0.99931735247157538</v>
      </c>
      <c r="R19" s="14">
        <f>((D19/H19)-1)*100</f>
        <v>6.3707095085988374</v>
      </c>
      <c r="S19" s="14">
        <f t="shared" ref="S19:T23" si="4">((F19/J19)-1)*100</f>
        <v>-39.2549880483921</v>
      </c>
      <c r="T19" s="14">
        <f t="shared" si="4"/>
        <v>-39.213492289141719</v>
      </c>
      <c r="U19" s="6"/>
    </row>
    <row r="20" spans="1:21" ht="30" customHeight="1">
      <c r="A20" s="39" t="s">
        <v>37</v>
      </c>
      <c r="B20" s="33">
        <v>900115.27</v>
      </c>
      <c r="C20" s="33">
        <v>97573.19</v>
      </c>
      <c r="D20" s="33">
        <v>997688.46</v>
      </c>
      <c r="E20" s="33">
        <v>527813.14</v>
      </c>
      <c r="F20" s="33">
        <v>185275.12</v>
      </c>
      <c r="G20" s="33">
        <v>185275.12</v>
      </c>
      <c r="H20" s="34">
        <v>966718.37</v>
      </c>
      <c r="I20" s="34">
        <v>491528.32</v>
      </c>
      <c r="J20" s="34">
        <v>388614.25</v>
      </c>
      <c r="K20" s="34">
        <v>381569.29</v>
      </c>
      <c r="L20" s="35">
        <f t="shared" ref="L20:L23" si="5">+E20/D20</f>
        <v>0.52903602794002447</v>
      </c>
      <c r="M20" s="36">
        <f>F20/D20</f>
        <v>0.18570438310973347</v>
      </c>
      <c r="N20" s="36">
        <f>G20/F20</f>
        <v>1</v>
      </c>
      <c r="O20" s="36">
        <f t="shared" ref="O20:O23" si="6">+I20/H20</f>
        <v>0.5084503773317145</v>
      </c>
      <c r="P20" s="36">
        <f t="shared" ref="P20:P23" si="7">J20/H20</f>
        <v>0.40199324028568939</v>
      </c>
      <c r="Q20" s="36">
        <f>K20/J20</f>
        <v>0.98187158602650304</v>
      </c>
      <c r="R20" s="14">
        <f>((D20/H20)-1)*100</f>
        <v>3.2036310637192145</v>
      </c>
      <c r="S20" s="14">
        <f t="shared" si="4"/>
        <v>-52.324156924250723</v>
      </c>
      <c r="T20" s="14">
        <f t="shared" si="4"/>
        <v>-51.443912061161946</v>
      </c>
      <c r="U20" s="6"/>
    </row>
    <row r="21" spans="1:21">
      <c r="A21" s="18" t="s">
        <v>24</v>
      </c>
      <c r="B21" s="33">
        <v>41095.65</v>
      </c>
      <c r="C21" s="33">
        <v>2031429.22</v>
      </c>
      <c r="D21" s="33">
        <v>2072524.87</v>
      </c>
      <c r="E21" s="33">
        <v>2031429.22</v>
      </c>
      <c r="F21" s="33">
        <v>2031429.22</v>
      </c>
      <c r="G21" s="33">
        <v>2031249.22</v>
      </c>
      <c r="H21" s="34">
        <v>1331534.58</v>
      </c>
      <c r="I21" s="34">
        <v>1300534.58</v>
      </c>
      <c r="J21" s="34">
        <v>1300534.58</v>
      </c>
      <c r="K21" s="34">
        <v>1300534.58</v>
      </c>
      <c r="L21" s="35">
        <f t="shared" si="5"/>
        <v>0.98017121502623994</v>
      </c>
      <c r="M21" s="36">
        <f>F21/D21</f>
        <v>0.98017121502623994</v>
      </c>
      <c r="N21" s="36">
        <f t="shared" ref="N21:N23" si="8">G21/F21</f>
        <v>0.99991139243335292</v>
      </c>
      <c r="O21" s="36">
        <v>0</v>
      </c>
      <c r="P21" s="36">
        <f t="shared" si="7"/>
        <v>0.97671859186713728</v>
      </c>
      <c r="Q21" s="36">
        <f>K21/J21</f>
        <v>1</v>
      </c>
      <c r="R21" s="14">
        <f>((D21/H21)-1)*100</f>
        <v>55.649346335413988</v>
      </c>
      <c r="S21" s="14">
        <f t="shared" si="4"/>
        <v>56.199554493968165</v>
      </c>
      <c r="T21" s="14">
        <f t="shared" si="4"/>
        <v>56.185714031533074</v>
      </c>
      <c r="U21" s="6"/>
    </row>
    <row r="22" spans="1:21">
      <c r="A22" s="18" t="s">
        <v>38</v>
      </c>
      <c r="B22" s="33">
        <v>39760</v>
      </c>
      <c r="C22" s="33">
        <v>4537.08</v>
      </c>
      <c r="D22" s="33">
        <v>44297.08</v>
      </c>
      <c r="E22" s="33">
        <v>17817.25</v>
      </c>
      <c r="F22" s="33">
        <v>9413.61</v>
      </c>
      <c r="G22" s="33">
        <v>9413.61</v>
      </c>
      <c r="H22" s="34">
        <v>170273.39</v>
      </c>
      <c r="I22" s="34">
        <v>44144.88</v>
      </c>
      <c r="J22" s="34">
        <v>38071.51</v>
      </c>
      <c r="K22" s="34">
        <v>27707.040000000001</v>
      </c>
      <c r="L22" s="35">
        <f t="shared" si="5"/>
        <v>0.40222177172852025</v>
      </c>
      <c r="M22" s="36">
        <f>F22/D22</f>
        <v>0.21251084721611446</v>
      </c>
      <c r="N22" s="36">
        <f t="shared" si="8"/>
        <v>1</v>
      </c>
      <c r="O22" s="36">
        <f t="shared" si="6"/>
        <v>0.25925883075447076</v>
      </c>
      <c r="P22" s="36">
        <f t="shared" si="7"/>
        <v>0.22359048586511374</v>
      </c>
      <c r="Q22" s="36">
        <f>K22/J22</f>
        <v>0.72776309634159508</v>
      </c>
      <c r="R22" s="14">
        <f>((D22/H22)-1)*100</f>
        <v>-73.984731260709609</v>
      </c>
      <c r="S22" s="14">
        <f t="shared" si="4"/>
        <v>-75.273872772579807</v>
      </c>
      <c r="T22" s="14">
        <f t="shared" si="4"/>
        <v>-66.024483308213348</v>
      </c>
      <c r="U22" s="6"/>
    </row>
    <row r="23" spans="1:21" s="28" customFormat="1">
      <c r="A23" s="20" t="s">
        <v>39</v>
      </c>
      <c r="B23" s="22">
        <f>SUM(B19:B22)</f>
        <v>5342061.1899999995</v>
      </c>
      <c r="C23" s="22">
        <f>SUM(C19:C22)</f>
        <v>2134484.4900000002</v>
      </c>
      <c r="D23" s="22">
        <f t="shared" ref="D23:H23" si="9">SUM(D19:D22)</f>
        <v>7476545.6799999997</v>
      </c>
      <c r="E23" s="22">
        <f t="shared" si="9"/>
        <v>6046082.6799999997</v>
      </c>
      <c r="F23" s="22">
        <f>SUM(F19:F22)</f>
        <v>3907034.1299999994</v>
      </c>
      <c r="G23" s="22">
        <f t="shared" si="9"/>
        <v>3906854.1299999994</v>
      </c>
      <c r="H23" s="24">
        <f t="shared" si="9"/>
        <v>6569312.4399999995</v>
      </c>
      <c r="I23" s="24">
        <f>SUM(I19:I22)</f>
        <v>4840167.13</v>
      </c>
      <c r="J23" s="24">
        <f>SUM(J19:J22)</f>
        <v>4494387.76</v>
      </c>
      <c r="K23" s="24">
        <f>SUM(K19:K22)</f>
        <v>4475089.33</v>
      </c>
      <c r="L23" s="37">
        <f t="shared" si="5"/>
        <v>0.80867327490199992</v>
      </c>
      <c r="M23" s="25">
        <f>F23/D23</f>
        <v>0.52257209374797797</v>
      </c>
      <c r="N23" s="25">
        <f t="shared" si="8"/>
        <v>0.99995392924811743</v>
      </c>
      <c r="O23" s="25">
        <f t="shared" si="6"/>
        <v>0.73678443127908222</v>
      </c>
      <c r="P23" s="25">
        <f t="shared" si="7"/>
        <v>0.68414888179682931</v>
      </c>
      <c r="Q23" s="25">
        <f>K23/J23</f>
        <v>0.99570610480658672</v>
      </c>
      <c r="R23" s="22">
        <f>((D23/H23)-1)*100</f>
        <v>13.810170368453356</v>
      </c>
      <c r="S23" s="22">
        <f t="shared" si="4"/>
        <v>-13.068601584123229</v>
      </c>
      <c r="T23" s="22">
        <f t="shared" si="4"/>
        <v>-12.697739823665167</v>
      </c>
      <c r="U23" s="27"/>
    </row>
    <row r="24" spans="1:21">
      <c r="S24" s="6"/>
    </row>
    <row r="25" spans="1:21">
      <c r="S25" s="6"/>
    </row>
    <row r="26" spans="1:21">
      <c r="S26" s="6"/>
    </row>
  </sheetData>
  <mergeCells count="15">
    <mergeCell ref="A16:A18"/>
    <mergeCell ref="B16:G17"/>
    <mergeCell ref="H16:K17"/>
    <mergeCell ref="L16:Q16"/>
    <mergeCell ref="R16:T17"/>
    <mergeCell ref="L17:N17"/>
    <mergeCell ref="O17:Q17"/>
    <mergeCell ref="A1:R1"/>
    <mergeCell ref="A5:A7"/>
    <mergeCell ref="B5:G6"/>
    <mergeCell ref="H5:K6"/>
    <mergeCell ref="L5:O5"/>
    <mergeCell ref="P5:R6"/>
    <mergeCell ref="L6:M6"/>
    <mergeCell ref="N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zoomScale="90" zoomScaleNormal="90" workbookViewId="0">
      <selection sqref="A1:R1"/>
    </sheetView>
  </sheetViews>
  <sheetFormatPr baseColWidth="10" defaultRowHeight="11.25"/>
  <cols>
    <col min="1" max="1" width="30" style="29" customWidth="1"/>
    <col min="2" max="2" width="11.875" style="5" bestFit="1" customWidth="1"/>
    <col min="3" max="3" width="14.375" style="5" bestFit="1" customWidth="1"/>
    <col min="4" max="4" width="11.875" style="5" bestFit="1" customWidth="1"/>
    <col min="5" max="5" width="15.375" style="5" bestFit="1" customWidth="1"/>
    <col min="6" max="6" width="13.75" style="5" bestFit="1" customWidth="1"/>
    <col min="7" max="7" width="12.625" style="5" bestFit="1" customWidth="1"/>
    <col min="8" max="8" width="11.875" style="5" bestFit="1" customWidth="1"/>
    <col min="9" max="9" width="14.25" style="5" bestFit="1" customWidth="1"/>
    <col min="10" max="10" width="13.75" style="5" bestFit="1" customWidth="1"/>
    <col min="11" max="11" width="12.625" style="6" bestFit="1" customWidth="1"/>
    <col min="12" max="14" width="7.75" style="6" bestFit="1" customWidth="1"/>
    <col min="15" max="18" width="6.75" style="6" bestFit="1" customWidth="1"/>
    <col min="19" max="19" width="6.75" style="5" customWidth="1"/>
    <col min="20" max="20" width="7.125" style="5" bestFit="1" customWidth="1"/>
    <col min="21" max="1025" width="9.625" style="5" customWidth="1"/>
    <col min="1026" max="1026" width="11" style="5" customWidth="1"/>
    <col min="1027" max="16384" width="11" style="5"/>
  </cols>
  <sheetData>
    <row r="1" spans="1:21" s="4" customFormat="1" ht="15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1" ht="18" customHeight="1">
      <c r="A2" s="5"/>
      <c r="L2" s="7"/>
      <c r="M2" s="7"/>
      <c r="N2" s="7"/>
      <c r="O2" s="7"/>
      <c r="P2" s="7"/>
      <c r="Q2" s="7"/>
      <c r="R2" s="7"/>
      <c r="S2" s="7"/>
    </row>
    <row r="3" spans="1:21" ht="15">
      <c r="A3" s="38" t="s">
        <v>12</v>
      </c>
      <c r="Q3" s="5"/>
      <c r="R3" s="5"/>
    </row>
    <row r="4" spans="1:21">
      <c r="A4" s="8"/>
      <c r="Q4" s="5"/>
      <c r="R4" s="5"/>
    </row>
    <row r="5" spans="1:21" s="9" customFormat="1" ht="15" customHeight="1">
      <c r="A5" s="47" t="s">
        <v>13</v>
      </c>
      <c r="B5" s="49" t="s">
        <v>46</v>
      </c>
      <c r="C5" s="49"/>
      <c r="D5" s="49"/>
      <c r="E5" s="49"/>
      <c r="F5" s="49"/>
      <c r="G5" s="49"/>
      <c r="H5" s="50">
        <v>2022</v>
      </c>
      <c r="I5" s="48"/>
      <c r="J5" s="48"/>
      <c r="K5" s="48"/>
      <c r="L5" s="52" t="s">
        <v>14</v>
      </c>
      <c r="M5" s="52"/>
      <c r="N5" s="52"/>
      <c r="O5" s="52"/>
      <c r="P5" s="51" t="s">
        <v>15</v>
      </c>
      <c r="Q5" s="48"/>
      <c r="R5" s="48"/>
    </row>
    <row r="6" spans="1:21" s="9" customFormat="1" ht="15" customHeight="1">
      <c r="A6" s="47"/>
      <c r="B6" s="49"/>
      <c r="C6" s="49"/>
      <c r="D6" s="49"/>
      <c r="E6" s="49"/>
      <c r="F6" s="49"/>
      <c r="G6" s="49"/>
      <c r="H6" s="51"/>
      <c r="I6" s="48"/>
      <c r="J6" s="48"/>
      <c r="K6" s="48"/>
      <c r="L6" s="52">
        <v>2023</v>
      </c>
      <c r="M6" s="52"/>
      <c r="N6" s="52">
        <v>2022</v>
      </c>
      <c r="O6" s="52"/>
      <c r="P6" s="51"/>
      <c r="Q6" s="48"/>
      <c r="R6" s="48"/>
    </row>
    <row r="7" spans="1:21" s="9" customFormat="1" ht="63" customHeight="1">
      <c r="A7" s="48"/>
      <c r="B7" s="1" t="s">
        <v>43</v>
      </c>
      <c r="C7" s="1" t="s">
        <v>42</v>
      </c>
      <c r="D7" s="1" t="s">
        <v>16</v>
      </c>
      <c r="E7" s="1" t="s">
        <v>17</v>
      </c>
      <c r="F7" s="1" t="s">
        <v>18</v>
      </c>
      <c r="G7" s="1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1" t="s">
        <v>0</v>
      </c>
      <c r="M7" s="1" t="s">
        <v>1</v>
      </c>
      <c r="N7" s="1" t="s">
        <v>2</v>
      </c>
      <c r="O7" s="1" t="s">
        <v>3</v>
      </c>
      <c r="P7" s="3" t="s">
        <v>4</v>
      </c>
      <c r="Q7" s="3" t="s">
        <v>5</v>
      </c>
      <c r="R7" s="3" t="s">
        <v>6</v>
      </c>
    </row>
    <row r="8" spans="1:21" ht="30.75" customHeight="1">
      <c r="A8" s="10" t="s">
        <v>40</v>
      </c>
      <c r="B8" s="11">
        <v>0</v>
      </c>
      <c r="C8" s="11">
        <v>0</v>
      </c>
      <c r="D8" s="12">
        <v>0</v>
      </c>
      <c r="E8" s="12">
        <v>1280.3</v>
      </c>
      <c r="F8" s="13">
        <v>0</v>
      </c>
      <c r="G8" s="12">
        <v>1280.3</v>
      </c>
      <c r="H8" s="14">
        <v>0</v>
      </c>
      <c r="I8" s="15">
        <v>6798.19</v>
      </c>
      <c r="J8" s="15">
        <v>0</v>
      </c>
      <c r="K8" s="15">
        <v>5250.57</v>
      </c>
      <c r="L8" s="16"/>
      <c r="M8" s="16">
        <f>G8/E8</f>
        <v>1</v>
      </c>
      <c r="N8" s="16"/>
      <c r="O8" s="16">
        <f>ROUND(K8/I8,2)</f>
        <v>0.77</v>
      </c>
      <c r="P8" s="17"/>
      <c r="Q8" s="17">
        <f>ROUND(((E8/I8)-1)*100,2)</f>
        <v>-81.17</v>
      </c>
      <c r="R8" s="17">
        <f>ROUND(((G8/K8)-1)*100,2)</f>
        <v>-75.62</v>
      </c>
      <c r="S8" s="6"/>
    </row>
    <row r="9" spans="1:21">
      <c r="A9" s="18" t="s">
        <v>24</v>
      </c>
      <c r="B9" s="19">
        <v>5302301.1900000004</v>
      </c>
      <c r="C9" s="19">
        <v>0</v>
      </c>
      <c r="D9" s="19">
        <v>5302301.1900000004</v>
      </c>
      <c r="E9" s="12">
        <v>5302299.96</v>
      </c>
      <c r="F9" s="13">
        <v>0</v>
      </c>
      <c r="G9" s="12">
        <v>883716.66</v>
      </c>
      <c r="H9" s="14">
        <v>5021860.38</v>
      </c>
      <c r="I9" s="14">
        <v>5074440</v>
      </c>
      <c r="J9" s="14">
        <v>0</v>
      </c>
      <c r="K9" s="14">
        <v>5021860</v>
      </c>
      <c r="L9" s="16">
        <f>E9/D9</f>
        <v>0.99999976802524859</v>
      </c>
      <c r="M9" s="16">
        <f>G9/E9</f>
        <v>0.16666666666666669</v>
      </c>
      <c r="N9" s="16">
        <f>I9/H9</f>
        <v>1.0104701477184437</v>
      </c>
      <c r="O9" s="16">
        <f>ROUND(K9/I9,2)</f>
        <v>0.99</v>
      </c>
      <c r="P9" s="17">
        <f>((D9/H9)-1)*100</f>
        <v>5.584400775395526</v>
      </c>
      <c r="Q9" s="17">
        <f>ROUND(((E9/I9)-1)*100,2)</f>
        <v>4.49</v>
      </c>
      <c r="R9" s="17">
        <f>ROUND(((G9/K9)-1)*100,2)</f>
        <v>-82.4</v>
      </c>
      <c r="S9" s="6"/>
    </row>
    <row r="10" spans="1:21">
      <c r="A10" s="18" t="s">
        <v>25</v>
      </c>
      <c r="B10" s="19">
        <v>39760</v>
      </c>
      <c r="C10" s="19">
        <v>0</v>
      </c>
      <c r="D10" s="19">
        <v>39760</v>
      </c>
      <c r="E10" s="12">
        <v>39760</v>
      </c>
      <c r="F10" s="13">
        <v>0</v>
      </c>
      <c r="G10" s="12">
        <v>0</v>
      </c>
      <c r="H10" s="14">
        <v>151418</v>
      </c>
      <c r="I10" s="14">
        <v>151420</v>
      </c>
      <c r="J10" s="14">
        <v>0</v>
      </c>
      <c r="K10" s="14">
        <v>100946.68</v>
      </c>
      <c r="L10" s="16">
        <f>E10/D10</f>
        <v>1</v>
      </c>
      <c r="M10" s="16">
        <f t="shared" ref="M10:M12" si="0">G10/E10</f>
        <v>0</v>
      </c>
      <c r="N10" s="16">
        <f>I10/H10</f>
        <v>1.0000132084692706</v>
      </c>
      <c r="O10" s="16">
        <f>ROUND(K10/I10,2)</f>
        <v>0.67</v>
      </c>
      <c r="P10" s="17">
        <f t="shared" ref="P10" si="1">((D10/H10)-1)*100</f>
        <v>-73.741563090253464</v>
      </c>
      <c r="Q10" s="17">
        <f>ROUND(((E10/I10)-1)*100,2)</f>
        <v>-73.739999999999995</v>
      </c>
      <c r="R10" s="17">
        <f>ROUND(((G10/K10)-1)*100,2)</f>
        <v>-100</v>
      </c>
      <c r="S10" s="6"/>
    </row>
    <row r="11" spans="1:21">
      <c r="A11" s="18" t="s">
        <v>44</v>
      </c>
      <c r="B11" s="19">
        <v>0</v>
      </c>
      <c r="C11" s="19">
        <v>2134484.4900000002</v>
      </c>
      <c r="D11" s="19">
        <v>2134484.4900000002</v>
      </c>
      <c r="E11" s="12">
        <v>0</v>
      </c>
      <c r="F11" s="13">
        <v>0</v>
      </c>
      <c r="G11" s="12">
        <v>0</v>
      </c>
      <c r="H11" s="14">
        <v>1396034.06</v>
      </c>
      <c r="I11" s="14">
        <v>0</v>
      </c>
      <c r="J11" s="14">
        <v>0</v>
      </c>
      <c r="K11" s="14">
        <v>0</v>
      </c>
      <c r="L11" s="16">
        <f>E11/D11</f>
        <v>0</v>
      </c>
      <c r="M11" s="16"/>
      <c r="N11" s="16">
        <f>I11/H11</f>
        <v>0</v>
      </c>
      <c r="O11" s="16"/>
      <c r="P11" s="17">
        <f t="shared" ref="P11" si="2">((D11/H11)-1)*100</f>
        <v>52.896304693311016</v>
      </c>
      <c r="Q11" s="17"/>
      <c r="R11" s="17"/>
      <c r="S11" s="6"/>
    </row>
    <row r="12" spans="1:21" s="28" customFormat="1">
      <c r="A12" s="20" t="s">
        <v>26</v>
      </c>
      <c r="B12" s="21">
        <f>SUM(B8:B10)</f>
        <v>5342061.1900000004</v>
      </c>
      <c r="C12" s="21">
        <f>SUM(C8:C11)</f>
        <v>2134484.4900000002</v>
      </c>
      <c r="D12" s="22">
        <f>SUM(D8:D11)</f>
        <v>7476545.6800000006</v>
      </c>
      <c r="E12" s="22">
        <f>SUM(E8:E11)</f>
        <v>5343340.26</v>
      </c>
      <c r="F12" s="23">
        <f t="shared" ref="F12:K12" si="3">SUM(F8:F11)</f>
        <v>0</v>
      </c>
      <c r="G12" s="22">
        <f t="shared" si="3"/>
        <v>884996.96000000008</v>
      </c>
      <c r="H12" s="24">
        <f t="shared" si="3"/>
        <v>6569312.4399999995</v>
      </c>
      <c r="I12" s="24">
        <f t="shared" si="3"/>
        <v>5232658.1900000004</v>
      </c>
      <c r="J12" s="24">
        <f t="shared" si="3"/>
        <v>0</v>
      </c>
      <c r="K12" s="24">
        <f t="shared" si="3"/>
        <v>5128057.25</v>
      </c>
      <c r="L12" s="25">
        <f>E12/D12</f>
        <v>0.71468034687377169</v>
      </c>
      <c r="M12" s="25">
        <f t="shared" si="0"/>
        <v>0.16562616583208201</v>
      </c>
      <c r="N12" s="25">
        <f>I12/H12</f>
        <v>0.79653057116583126</v>
      </c>
      <c r="O12" s="25"/>
      <c r="P12" s="26">
        <f t="shared" ref="P12" si="4">((D12/H12)-1)*100</f>
        <v>13.810170368453377</v>
      </c>
      <c r="Q12" s="26">
        <f>ROUND(((E12/I12)-1)*100,2)</f>
        <v>2.12</v>
      </c>
      <c r="R12" s="26">
        <f>ROUND(((G12/K12)-1)*100,2)</f>
        <v>-82.74</v>
      </c>
      <c r="S12" s="27"/>
    </row>
    <row r="13" spans="1:21" ht="18" customHeight="1">
      <c r="K13" s="30"/>
      <c r="S13" s="6"/>
    </row>
    <row r="14" spans="1:21" ht="15">
      <c r="A14" s="38" t="s">
        <v>27</v>
      </c>
      <c r="K14" s="31"/>
      <c r="L14" s="31"/>
      <c r="M14" s="31"/>
      <c r="N14" s="31"/>
      <c r="O14" s="31"/>
      <c r="P14" s="31"/>
      <c r="Q14" s="31"/>
      <c r="R14" s="32"/>
      <c r="S14" s="6"/>
    </row>
    <row r="15" spans="1:21">
      <c r="A15" s="8"/>
      <c r="K15" s="31"/>
      <c r="L15" s="31"/>
      <c r="M15" s="31"/>
      <c r="N15" s="31"/>
      <c r="O15" s="31"/>
      <c r="P15" s="31"/>
      <c r="Q15" s="31"/>
      <c r="R15" s="32"/>
      <c r="S15" s="6"/>
    </row>
    <row r="16" spans="1:21">
      <c r="A16" s="47" t="s">
        <v>13</v>
      </c>
      <c r="B16" s="53">
        <v>2023</v>
      </c>
      <c r="C16" s="54"/>
      <c r="D16" s="54"/>
      <c r="E16" s="54"/>
      <c r="F16" s="54"/>
      <c r="G16" s="54"/>
      <c r="H16" s="55">
        <v>2022</v>
      </c>
      <c r="I16" s="56"/>
      <c r="J16" s="56"/>
      <c r="K16" s="56"/>
      <c r="L16" s="58" t="s">
        <v>14</v>
      </c>
      <c r="M16" s="59"/>
      <c r="N16" s="59"/>
      <c r="O16" s="59"/>
      <c r="P16" s="59"/>
      <c r="Q16" s="60"/>
      <c r="R16" s="48" t="s">
        <v>15</v>
      </c>
      <c r="S16" s="48"/>
      <c r="T16" s="48"/>
      <c r="U16" s="6"/>
    </row>
    <row r="17" spans="1:21" ht="14.25" customHeight="1">
      <c r="A17" s="47"/>
      <c r="B17" s="54"/>
      <c r="C17" s="54"/>
      <c r="D17" s="54"/>
      <c r="E17" s="54"/>
      <c r="F17" s="54"/>
      <c r="G17" s="54"/>
      <c r="H17" s="57"/>
      <c r="I17" s="56"/>
      <c r="J17" s="56"/>
      <c r="K17" s="56"/>
      <c r="L17" s="61">
        <v>2023</v>
      </c>
      <c r="M17" s="59"/>
      <c r="N17" s="60"/>
      <c r="O17" s="61">
        <v>2022</v>
      </c>
      <c r="P17" s="59"/>
      <c r="Q17" s="60"/>
      <c r="R17" s="48"/>
      <c r="S17" s="48"/>
      <c r="T17" s="48"/>
      <c r="U17" s="6"/>
    </row>
    <row r="18" spans="1:21" ht="51.75" customHeight="1">
      <c r="A18" s="48"/>
      <c r="B18" s="1" t="s">
        <v>41</v>
      </c>
      <c r="C18" s="1" t="s">
        <v>42</v>
      </c>
      <c r="D18" s="1" t="s">
        <v>28</v>
      </c>
      <c r="E18" s="1" t="s">
        <v>29</v>
      </c>
      <c r="F18" s="1" t="s">
        <v>30</v>
      </c>
      <c r="G18" s="1" t="s">
        <v>31</v>
      </c>
      <c r="H18" s="2" t="s">
        <v>32</v>
      </c>
      <c r="I18" s="2" t="s">
        <v>33</v>
      </c>
      <c r="J18" s="2" t="s">
        <v>34</v>
      </c>
      <c r="K18" s="2" t="s">
        <v>35</v>
      </c>
      <c r="L18" s="2" t="s">
        <v>0</v>
      </c>
      <c r="M18" s="3" t="s">
        <v>7</v>
      </c>
      <c r="N18" s="3" t="s">
        <v>8</v>
      </c>
      <c r="O18" s="3" t="s">
        <v>2</v>
      </c>
      <c r="P18" s="3" t="s">
        <v>9</v>
      </c>
      <c r="Q18" s="3" t="s">
        <v>10</v>
      </c>
      <c r="R18" s="3" t="s">
        <v>4</v>
      </c>
      <c r="S18" s="3" t="s">
        <v>11</v>
      </c>
      <c r="T18" s="3" t="s">
        <v>6</v>
      </c>
      <c r="U18" s="6"/>
    </row>
    <row r="19" spans="1:21">
      <c r="A19" s="18" t="s">
        <v>36</v>
      </c>
      <c r="B19" s="33">
        <v>4361090.2699999996</v>
      </c>
      <c r="C19" s="33">
        <v>945</v>
      </c>
      <c r="D19" s="33">
        <f>B19+C19</f>
        <v>4362035.2699999996</v>
      </c>
      <c r="E19" s="33">
        <v>3396749.83</v>
      </c>
      <c r="F19" s="33">
        <v>751497.17</v>
      </c>
      <c r="G19" s="33">
        <v>751497.17</v>
      </c>
      <c r="H19" s="34">
        <v>4100786.1</v>
      </c>
      <c r="I19" s="34">
        <v>3003959.35</v>
      </c>
      <c r="J19" s="34">
        <v>2767167.42</v>
      </c>
      <c r="K19" s="34">
        <v>2765278.42</v>
      </c>
      <c r="L19" s="35">
        <f>+E19/D19</f>
        <v>0.77870755730959518</v>
      </c>
      <c r="M19" s="36">
        <f>F19/D19</f>
        <v>0.17228131445163672</v>
      </c>
      <c r="N19" s="36">
        <f>G19/F19</f>
        <v>1</v>
      </c>
      <c r="O19" s="36">
        <f>+I19/H19</f>
        <v>0.73253256247625298</v>
      </c>
      <c r="P19" s="36">
        <f>J19/H19</f>
        <v>0.67478950438307428</v>
      </c>
      <c r="Q19" s="36">
        <f>K19/J19</f>
        <v>0.99931735247157538</v>
      </c>
      <c r="R19" s="14">
        <f>((D19/H19)-1)*100</f>
        <v>6.3707095085988374</v>
      </c>
      <c r="S19" s="14">
        <f t="shared" ref="S19:T23" si="5">((F19/J19)-1)*100</f>
        <v>-72.842367087423995</v>
      </c>
      <c r="T19" s="14">
        <f t="shared" si="5"/>
        <v>-72.823815332128476</v>
      </c>
      <c r="U19" s="6"/>
    </row>
    <row r="20" spans="1:21" ht="30" customHeight="1">
      <c r="A20" s="39" t="s">
        <v>37</v>
      </c>
      <c r="B20" s="33">
        <v>900115.27</v>
      </c>
      <c r="C20" s="33">
        <v>97573.19</v>
      </c>
      <c r="D20" s="33">
        <f t="shared" ref="D20:D22" si="6">B20+C20</f>
        <v>997688.46</v>
      </c>
      <c r="E20" s="33">
        <v>478493.83</v>
      </c>
      <c r="F20" s="33">
        <v>93992.73</v>
      </c>
      <c r="G20" s="33">
        <v>93373.9</v>
      </c>
      <c r="H20" s="34">
        <v>966718.37</v>
      </c>
      <c r="I20" s="34">
        <v>491528.32</v>
      </c>
      <c r="J20" s="34">
        <v>388614.25</v>
      </c>
      <c r="K20" s="34">
        <v>381569.29</v>
      </c>
      <c r="L20" s="35">
        <f t="shared" ref="L20:L23" si="7">+E20/D20</f>
        <v>0.47960245024784592</v>
      </c>
      <c r="M20" s="36">
        <f>F20/D20</f>
        <v>9.4210501342272712E-2</v>
      </c>
      <c r="N20" s="36">
        <f>G20/F20</f>
        <v>0.99341619293321937</v>
      </c>
      <c r="O20" s="36">
        <f t="shared" ref="O20:O23" si="8">+I20/H20</f>
        <v>0.5084503773317145</v>
      </c>
      <c r="P20" s="36">
        <f t="shared" ref="P20:P22" si="9">J20/H20</f>
        <v>0.40199324028568939</v>
      </c>
      <c r="Q20" s="36">
        <f>K20/J20</f>
        <v>0.98187158602650304</v>
      </c>
      <c r="R20" s="14">
        <f>((D20/H20)-1)*100</f>
        <v>3.2036310637192145</v>
      </c>
      <c r="S20" s="14">
        <f t="shared" si="5"/>
        <v>-75.813359906385315</v>
      </c>
      <c r="T20" s="14">
        <f t="shared" si="5"/>
        <v>-75.528979284470196</v>
      </c>
      <c r="U20" s="6"/>
    </row>
    <row r="21" spans="1:21">
      <c r="A21" s="18" t="s">
        <v>24</v>
      </c>
      <c r="B21" s="33">
        <v>41095.65</v>
      </c>
      <c r="C21" s="33">
        <v>2031429.22</v>
      </c>
      <c r="D21" s="33">
        <f t="shared" si="6"/>
        <v>2072524.8699999999</v>
      </c>
      <c r="E21" s="33">
        <v>2031429.22</v>
      </c>
      <c r="F21" s="33">
        <v>2031429.22</v>
      </c>
      <c r="G21" s="33">
        <v>0</v>
      </c>
      <c r="H21" s="34">
        <v>1331534.58</v>
      </c>
      <c r="I21" s="34">
        <v>1300534.58</v>
      </c>
      <c r="J21" s="34">
        <v>1300534.58</v>
      </c>
      <c r="K21" s="34">
        <v>1300534.58</v>
      </c>
      <c r="L21" s="35">
        <f t="shared" si="7"/>
        <v>0.98017121502623994</v>
      </c>
      <c r="M21" s="36">
        <f>F21/D21</f>
        <v>0.98017121502623994</v>
      </c>
      <c r="N21" s="36">
        <f t="shared" ref="N21:N22" si="10">G21/F21</f>
        <v>0</v>
      </c>
      <c r="O21" s="36">
        <v>0</v>
      </c>
      <c r="P21" s="36">
        <f t="shared" si="9"/>
        <v>0.97671859186713728</v>
      </c>
      <c r="Q21" s="36">
        <f>K21/J21</f>
        <v>1</v>
      </c>
      <c r="R21" s="14">
        <f>((D21/H21)-1)*100</f>
        <v>55.649346335413966</v>
      </c>
      <c r="S21" s="14">
        <f t="shared" ref="S21" si="11">((F21/J21)-1)*100</f>
        <v>56.199554493968165</v>
      </c>
      <c r="T21" s="14">
        <f t="shared" ref="T21" si="12">((G21/K21)-1)*100</f>
        <v>-100</v>
      </c>
      <c r="U21" s="6"/>
    </row>
    <row r="22" spans="1:21">
      <c r="A22" s="18" t="s">
        <v>38</v>
      </c>
      <c r="B22" s="33">
        <v>39760</v>
      </c>
      <c r="C22" s="33">
        <v>4537.08</v>
      </c>
      <c r="D22" s="33">
        <f t="shared" si="6"/>
        <v>44297.08</v>
      </c>
      <c r="E22" s="33">
        <v>17137.009999999998</v>
      </c>
      <c r="F22" s="33">
        <v>5458.05</v>
      </c>
      <c r="G22" s="33">
        <v>5458.05</v>
      </c>
      <c r="H22" s="34">
        <v>170273.39</v>
      </c>
      <c r="I22" s="34">
        <v>44144.88</v>
      </c>
      <c r="J22" s="34">
        <v>38071.51</v>
      </c>
      <c r="K22" s="34">
        <v>27707.040000000001</v>
      </c>
      <c r="L22" s="35">
        <f t="shared" si="7"/>
        <v>0.38686545478844198</v>
      </c>
      <c r="M22" s="36">
        <f>F22/D22</f>
        <v>0.12321466787427073</v>
      </c>
      <c r="N22" s="36">
        <f t="shared" si="10"/>
        <v>1</v>
      </c>
      <c r="O22" s="36">
        <f t="shared" si="8"/>
        <v>0.25925883075447076</v>
      </c>
      <c r="P22" s="36">
        <f t="shared" si="9"/>
        <v>0.22359048586511374</v>
      </c>
      <c r="Q22" s="36">
        <f>K22/J22</f>
        <v>0.72776309634159508</v>
      </c>
      <c r="R22" s="14">
        <f>((D22/H22)-1)*100</f>
        <v>-73.984731260709609</v>
      </c>
      <c r="S22" s="14">
        <f t="shared" ref="S22" si="13">((F22/J22)-1)*100</f>
        <v>-85.663689199614083</v>
      </c>
      <c r="T22" s="14">
        <f t="shared" ref="T22" si="14">((G22/K22)-1)*100</f>
        <v>-80.300854945169164</v>
      </c>
      <c r="U22" s="6"/>
    </row>
    <row r="23" spans="1:21" s="28" customFormat="1">
      <c r="A23" s="20" t="s">
        <v>39</v>
      </c>
      <c r="B23" s="22">
        <f>SUM(B19:B22)</f>
        <v>5342061.1899999995</v>
      </c>
      <c r="C23" s="22">
        <f>SUM(C19:C22)</f>
        <v>2134484.4900000002</v>
      </c>
      <c r="D23" s="22">
        <f t="shared" ref="D23:G23" si="15">SUM(D19:D22)</f>
        <v>7476545.6799999997</v>
      </c>
      <c r="E23" s="22">
        <f t="shared" si="15"/>
        <v>5923809.8899999997</v>
      </c>
      <c r="F23" s="22">
        <f>SUM(F19:F22)</f>
        <v>2882377.17</v>
      </c>
      <c r="G23" s="22">
        <f t="shared" si="15"/>
        <v>850329.12000000011</v>
      </c>
      <c r="H23" s="24">
        <f t="shared" ref="H23" si="16">SUM(H19:H22)</f>
        <v>6569312.4399999995</v>
      </c>
      <c r="I23" s="24">
        <f>SUM(I19:I22)</f>
        <v>4840167.13</v>
      </c>
      <c r="J23" s="24">
        <f>SUM(J19:J22)</f>
        <v>4494387.76</v>
      </c>
      <c r="K23" s="24">
        <f>SUM(K19:K22)</f>
        <v>4475089.33</v>
      </c>
      <c r="L23" s="37">
        <f t="shared" si="7"/>
        <v>0.79231909273909495</v>
      </c>
      <c r="M23" s="25">
        <f>F23/D23</f>
        <v>0.38552257865693934</v>
      </c>
      <c r="N23" s="25">
        <f t="shared" ref="N23" si="17">G23/F23</f>
        <v>0.29500966384631755</v>
      </c>
      <c r="O23" s="25">
        <f t="shared" si="8"/>
        <v>0.73678443127908222</v>
      </c>
      <c r="P23" s="25">
        <f t="shared" ref="P23" si="18">J23/H23</f>
        <v>0.68414888179682931</v>
      </c>
      <c r="Q23" s="25">
        <f>K23/J23</f>
        <v>0.99570610480658672</v>
      </c>
      <c r="R23" s="22">
        <f>((D23/H23)-1)*100</f>
        <v>13.810170368453356</v>
      </c>
      <c r="S23" s="22">
        <f t="shared" si="5"/>
        <v>-35.867189839445444</v>
      </c>
      <c r="T23" s="22">
        <f t="shared" si="5"/>
        <v>-80.998611261241564</v>
      </c>
      <c r="U23" s="27"/>
    </row>
    <row r="24" spans="1:21">
      <c r="S24" s="6"/>
    </row>
    <row r="25" spans="1:21">
      <c r="S25" s="6"/>
    </row>
    <row r="26" spans="1:21">
      <c r="S26" s="6"/>
    </row>
  </sheetData>
  <mergeCells count="15">
    <mergeCell ref="A1:R1"/>
    <mergeCell ref="R16:T17"/>
    <mergeCell ref="O17:Q17"/>
    <mergeCell ref="L17:N17"/>
    <mergeCell ref="L16:Q16"/>
    <mergeCell ref="B16:G17"/>
    <mergeCell ref="A16:A18"/>
    <mergeCell ref="H16:K17"/>
    <mergeCell ref="A5:A7"/>
    <mergeCell ref="L6:M6"/>
    <mergeCell ref="N6:O6"/>
    <mergeCell ref="L5:O5"/>
    <mergeCell ref="P5:R6"/>
    <mergeCell ref="H5:K6"/>
    <mergeCell ref="B5:G6"/>
  </mergeCells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2023T3</vt:lpstr>
      <vt:lpstr>2023T2</vt:lpstr>
      <vt:lpstr>2023T1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2023-10-06T11:36:06Z</dcterms:modified>
</cp:coreProperties>
</file>