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1B0B7BE6-A5BA-4D98-A493-14E535FB47B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023_2T_Contractes_NO_menors" sheetId="7" r:id="rId1"/>
    <sheet name="2023_2T_Contratos_NO_menores_C" sheetId="2" r:id="rId2"/>
    <sheet name="2023_2T Prorrogas" sheetId="4" r:id="rId3"/>
  </sheets>
  <definedNames>
    <definedName name="_Hlk73716992" localSheetId="2">'2023_2T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7" l="1"/>
  <c r="V10" i="7" s="1"/>
  <c r="Q10" i="7"/>
  <c r="K10" i="7"/>
  <c r="L10" i="7" s="1"/>
  <c r="V9" i="7"/>
  <c r="U9" i="7"/>
  <c r="Q9" i="7"/>
  <c r="K9" i="7"/>
  <c r="L9" i="7" s="1"/>
  <c r="W10" i="7" l="1"/>
  <c r="W9" i="7"/>
  <c r="U9" i="2"/>
  <c r="V9" i="2" s="1"/>
  <c r="W9" i="2" s="1"/>
  <c r="Q9" i="2"/>
  <c r="K9" i="2"/>
  <c r="L9" i="2" s="1"/>
  <c r="U8" i="7"/>
  <c r="V8" i="7" s="1"/>
  <c r="Q8" i="7"/>
  <c r="K8" i="7"/>
  <c r="L8" i="7" s="1"/>
  <c r="W8" i="7" l="1"/>
  <c r="U10" i="2"/>
  <c r="K10" i="2"/>
  <c r="U8" i="2"/>
  <c r="V8" i="2" s="1"/>
  <c r="Q8" i="2"/>
  <c r="K8" i="2"/>
  <c r="L8" i="2" s="1"/>
  <c r="U7" i="7"/>
  <c r="V7" i="7" s="1"/>
  <c r="Q7" i="7"/>
  <c r="K7" i="7"/>
  <c r="L7" i="7" s="1"/>
  <c r="U6" i="7"/>
  <c r="V6" i="7" s="1"/>
  <c r="Q6" i="7"/>
  <c r="K6" i="7"/>
  <c r="L6" i="7" s="1"/>
  <c r="U7" i="2"/>
  <c r="V7" i="2" s="1"/>
  <c r="W7" i="2" s="1"/>
  <c r="Q7" i="2"/>
  <c r="K7" i="2"/>
  <c r="L7" i="2" s="1"/>
  <c r="W8" i="2" l="1"/>
  <c r="W7" i="7"/>
  <c r="W6" i="7"/>
  <c r="L10" i="2"/>
  <c r="U6" i="2" l="1"/>
  <c r="V6" i="2" s="1"/>
  <c r="Q6" i="2"/>
  <c r="K6" i="2"/>
  <c r="L6" i="2" s="1"/>
  <c r="U5" i="7"/>
  <c r="V5" i="7" s="1"/>
  <c r="Q5" i="7"/>
  <c r="K5" i="7"/>
  <c r="L5" i="7" s="1"/>
  <c r="V10" i="2"/>
  <c r="Q10" i="2"/>
  <c r="U5" i="2"/>
  <c r="V5" i="2" s="1"/>
  <c r="Q5" i="2"/>
  <c r="K5" i="2"/>
  <c r="L5" i="2" s="1"/>
  <c r="W6" i="2" l="1"/>
  <c r="W5" i="7"/>
  <c r="W5" i="2"/>
  <c r="W10" i="2"/>
  <c r="M7" i="4" l="1"/>
  <c r="N7" i="4"/>
  <c r="L7" i="4"/>
  <c r="N5" i="4"/>
  <c r="U4" i="7"/>
  <c r="V4" i="7" s="1"/>
  <c r="Q4" i="7"/>
  <c r="K4" i="7"/>
  <c r="L4" i="7" s="1"/>
  <c r="J11" i="7"/>
  <c r="M11" i="7"/>
  <c r="T11" i="7"/>
  <c r="W4" i="7" l="1"/>
  <c r="T11" i="2" l="1"/>
  <c r="M11" i="2"/>
  <c r="J11" i="2"/>
  <c r="U4" i="2" l="1"/>
  <c r="Q4" i="2"/>
  <c r="K4" i="2"/>
  <c r="N6" i="4"/>
  <c r="V11" i="7" l="1"/>
  <c r="U11" i="7"/>
  <c r="L11" i="7"/>
  <c r="K11" i="7"/>
  <c r="V4" i="2"/>
  <c r="U11" i="2"/>
  <c r="L4" i="2"/>
  <c r="L11" i="2" s="1"/>
  <c r="K11" i="2"/>
  <c r="W11" i="7" l="1"/>
  <c r="W4" i="2"/>
  <c r="V11" i="2"/>
  <c r="W11" i="2" s="1"/>
</calcChain>
</file>

<file path=xl/sharedStrings.xml><?xml version="1.0" encoding="utf-8"?>
<sst xmlns="http://schemas.openxmlformats.org/spreadsheetml/2006/main" count="296" uniqueCount="180">
  <si>
    <t>OBJECTE</t>
  </si>
  <si>
    <t>CAPÍTOL</t>
  </si>
  <si>
    <t>IVA</t>
  </si>
  <si>
    <t>AM</t>
  </si>
  <si>
    <t>1 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</si>
  <si>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</si>
  <si>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</si>
  <si>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</si>
  <si>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</si>
  <si>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</si>
  <si>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</si>
  <si>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</si>
  <si>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</si>
  <si>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</si>
  <si>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</si>
  <si>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</si>
  <si>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</si>
  <si>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</si>
  <si>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</si>
  <si>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</si>
  <si>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</si>
  <si>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</si>
  <si>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</si>
  <si>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</si>
  <si>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</si>
  <si>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</si>
  <si>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</si>
  <si>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</si>
  <si>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</si>
  <si>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</si>
  <si>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</si>
  <si>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</si>
  <si>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</si>
  <si>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</si>
  <si>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</si>
  <si>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</si>
  <si>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</si>
  <si>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</si>
  <si>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</si>
  <si>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</si>
  <si>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</si>
  <si>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</si>
  <si>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</si>
  <si>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</si>
  <si>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</si>
  <si>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</si>
  <si>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</si>
  <si>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</si>
  <si>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</si>
  <si>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</si>
  <si>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</si>
  <si>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</si>
  <si>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</si>
  <si>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</si>
  <si>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</si>
  <si>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</si>
  <si>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</si>
  <si>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</si>
  <si>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</si>
  <si>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</si>
  <si>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</si>
  <si>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</si>
  <si>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</si>
  <si>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</si>
  <si>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</si>
  <si>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</si>
  <si>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</si>
  <si>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</si>
  <si>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</si>
  <si>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</si>
  <si>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</si>
  <si>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</si>
  <si>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</si>
  <si>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</si>
  <si>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</si>
  <si>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</si>
  <si>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</si>
  <si>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</si>
  <si>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</si>
  <si>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</si>
  <si>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</si>
  <si>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</si>
  <si>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</si>
  <si>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</si>
  <si>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</si>
  <si>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</si>
  <si>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</si>
  <si>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</si>
  <si>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</si>
  <si>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</si>
  <si>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</si>
  <si>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</si>
  <si>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</si>
  <si>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</si>
  <si>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</si>
  <si>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</si>
  <si>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</si>
  <si>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</si>
  <si>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</si>
  <si>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</si>
  <si>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</si>
  <si>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</si>
  <si>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</si>
  <si>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</si>
  <si>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</si>
  <si>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B83782284</t>
  </si>
  <si>
    <t>2022/F12_01/000001</t>
  </si>
  <si>
    <t>SDA: especifico en el marco de un Sistema Dinámico de Adquisición</t>
  </si>
  <si>
    <t>2 / 6</t>
  </si>
  <si>
    <t>Servicio de Agencia de Viajes</t>
  </si>
  <si>
    <t>48</t>
  </si>
  <si>
    <t>01/04/2023</t>
  </si>
  <si>
    <t>31/03/2024</t>
  </si>
  <si>
    <t>VB GLOBAL GROUP, SL</t>
  </si>
  <si>
    <t>Única / Una</t>
  </si>
  <si>
    <t>Serveis d'Agència de Viatges</t>
  </si>
  <si>
    <t>Del 26/01/2023 al 04/04/2024</t>
  </si>
  <si>
    <t>A86340098</t>
  </si>
  <si>
    <t>CLECE SEGURIDAD, SAU</t>
  </si>
  <si>
    <t>El contrato se perfecciona con su adjudicación. Clausula 25.4. PCAP AM 6/18CC</t>
  </si>
  <si>
    <t>1469698Y</t>
  </si>
  <si>
    <t>El contracte es perfecciona amb la seua adjudicació. Clausula 25.4. PCAP AM 6/18CC</t>
  </si>
  <si>
    <t>1469417H</t>
  </si>
  <si>
    <t>2 A</t>
  </si>
  <si>
    <t>A83052407</t>
  </si>
  <si>
    <t>SOCIEDAD ESTATAL CORREOS Y TELEGRAFOS SA SME</t>
  </si>
  <si>
    <t>El contrato se perfecciona con su adjudicación. Clausula 25.1 PCAP AM 1/22CC</t>
  </si>
  <si>
    <t>El contracte es perfecciona amb la seua adjudicació. Clausula 25.1 PCAP AM 1/22CC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</si>
  <si>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01/01/2023 al 30/06/2023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</si>
  <si>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01/01/2023 al 30/06/2023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</si>
  <si>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01/01/2023 al 30/06/2023</t>
    </r>
  </si>
  <si>
    <t>Servicio de Prevención Ajeno, en las especialidades de seguridad en el trabajo, ergonomía y psicosociología aplicada, higiene industrial, así como la vigilancia de la salud</t>
  </si>
  <si>
    <t>Serveis de Prevenció Alié, en les especialitats de seguretat en el treball, ergonomia i psicosociologia aplicada, higiene industrial, així com la vigilància de la salut</t>
  </si>
  <si>
    <t>ESTAT DEL CONTRACTE
(a 30/06/2023)
V (vigent)
F (extingit per execució)
D (desert)</t>
  </si>
  <si>
    <t>ESTADO
(a 30/06/2023)</t>
  </si>
  <si>
    <t>ESTAT
(a 30/06/2023)</t>
  </si>
  <si>
    <t>384</t>
  </si>
  <si>
    <t>24/06/2023</t>
  </si>
  <si>
    <t>23/06/2024</t>
  </si>
  <si>
    <t>UNIMAT PREVENCIÓN, SL</t>
  </si>
  <si>
    <t>Segunda / Dos</t>
  </si>
  <si>
    <t>B97754915</t>
  </si>
  <si>
    <t>Servicios de vigilancia, instalación y mantenimiento del sistema anti-intrusión, conexión a la central receptora de alarmas y servicio de acuda, correspondiente al inmueble sito en la calle Navellos 14, puerta 3, de la ciudad de València, donde ubica su sede la Agencia; contrato basado en el Acuerdo Marco 6/18CC Servicios de Vigilancia y seguridad para los edificios de la Administración de la Generalitat, SPI y entidades adheridas</t>
  </si>
  <si>
    <t>Servicios postales de la Agencia, mediante contrato basado en el Acuerdo Marco 1/22CC Servicios postales y paquetería de la Administración de la Generalitat, su Sector Público Instrumental y entidades adheridas</t>
  </si>
  <si>
    <t>Serveis de vigilància, instal·lació i manteniment del sistema anti-intrusió, connexió a la central receptora d'alarmes i servici d'acudisca, corresponent a l'immoble situat al carrer Navellos 14, porta 3, de la ciutat de València, on situa la seua seu l'Agència; contracte basat en l'Acord marc 6/18CC Serveis de Vigilància i seguretat per als edificis de l'Administració de la Generalitat, SPI i entitats adherides</t>
  </si>
  <si>
    <t>Serveis postals de l'Agència, mitjançant contracte basat en l'Acord marc 1/22CC Serveis postals i paqueteria de l'Administració de la Generalitat, el seu Sector Públic Instrumental i entitats adherides</t>
  </si>
  <si>
    <t>SU</t>
  </si>
  <si>
    <t>A95758389</t>
  </si>
  <si>
    <t>IBERDROLA CLIENTES, S.A.U.</t>
  </si>
  <si>
    <t>1470022Y</t>
  </si>
  <si>
    <t>Suministro de energía eléctrica para la sede de la Agencia de Prevención y Lucha contra el Fraude y la Corrupción de la Comunitat Valenciana, mediante contrato basado en el Acuerdo Marco 3/22CC para el suministro de energía eléctrica en los puntos de consumo de la Administración de la Generalitat, su Sector Público Instrumental y entidades adheridas</t>
  </si>
  <si>
    <t>El contrato se perfecciona con su adjudicación
(art. 153.1 i 36.3 LCSP)</t>
  </si>
  <si>
    <t>El contracte es perfecciona amb la seua adjudicació (art. 153.1 i 36.3 LCSP)</t>
  </si>
  <si>
    <t>Subministrament d'energia elèctrica per a la seu de l'Agència, mitjançant contracte basat en l'Acord marc 3/22CC per al subministrament d'energia elèctrica en els punts de consum de l'Administració de la Generalitat, el seu Sector Públic Instrumental i entitats adherides</t>
  </si>
  <si>
    <t>PAS</t>
  </si>
  <si>
    <t xml:space="preserve">Servicio de taxi y/o vehículo con conductor con el fin de cubrir las necesidades de transporte y locomoción de la Agencia - Lote 1_Servicio urbano de Taxi </t>
  </si>
  <si>
    <t>COOPERATIVA VALENCIANA LIMITADA TELE TAXI</t>
  </si>
  <si>
    <t>F46221503</t>
  </si>
  <si>
    <t>Aceptación adjudicación 27/06/2023 (art.159.6.g. LCSP)</t>
  </si>
  <si>
    <t xml:space="preserve">Servei de taxi i/o vehicle amb conductor amb la finalitat de cobrir les necessitats de transport i locomoció de l'Agència - Lot 1_Servei urbà de Taxi </t>
  </si>
  <si>
    <t>Servicio de taxi y/o vehículo con conductor con el fin de cubrir las necesidades de transporte y locomoción de la Agencia - Lote 2_Servicio de transporte interurbano mediante taxi o vehículo con conductor/a</t>
  </si>
  <si>
    <t>Servei de taxi i/o vehicle amb conductor amb la finalitat de cobrir les necessitats de transport i locomoció de l'Agència - Lot 2_Servei de transport interurbà mitjançant taxi o vehicle amb conductor/a</t>
  </si>
  <si>
    <t>Acceptació adjudicació 27/06/2023 (art.159.6.g. LCSP)</t>
  </si>
  <si>
    <t>SDA</t>
  </si>
  <si>
    <t>3 A</t>
  </si>
  <si>
    <t>SEMICONDUCTORES Y SISTEMAS, SA</t>
  </si>
  <si>
    <t>A08747388</t>
  </si>
  <si>
    <t>Subministrament de dues llicències de software (AUTOCAD LT i Arquimedes i generadors de preus)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</si>
  <si>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t>El contracte es perfecciona amb la seua adjudicació
(art. 153.1 i 36.3 LCSP)</t>
  </si>
  <si>
    <t>1470330A</t>
  </si>
  <si>
    <t>1469211X</t>
  </si>
  <si>
    <t>1470282J</t>
  </si>
  <si>
    <t>Suministro de dos licencias de software (AUTOCAD LT y Arquímedes y generadores de precios)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</si>
  <si>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Suministro de ordenadores portátiles y diverso material informático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</si>
  <si>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-</t>
  </si>
  <si>
    <t>A63319008</t>
  </si>
  <si>
    <t>ECONOCOM PRODUCTS &amp; SOLUTIONS, SAU</t>
  </si>
  <si>
    <t>Subministrament d'ordinadors portàtils i divers material informàtic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</si>
  <si>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t>N.º. LICITADORS</t>
  </si>
  <si>
    <t>N.º. LICITADORES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</si>
</sst>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/>
      <right style="thin">
        <color rgb="FFC00000"/>
      </right>
      <top style="thin">
        <color rgb="FFC00000"/>
      </top>
      <bottom/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65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3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38" fillId="0" borderId="22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1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165" fontId="22" fillId="10" borderId="28" xfId="0" applyNumberFormat="1" applyFont="1" applyFill="1" applyBorder="1" applyAlignment="1">
      <alignment horizontal="center" vertical="center" wrapText="1"/>
    </xf>
    <xf numFmtId="49" fontId="22" fillId="10" borderId="8" xfId="0" applyNumberFormat="1" applyFont="1" applyFill="1" applyBorder="1" applyAlignment="1">
      <alignment horizontal="center" vertical="center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27" fillId="9" borderId="17" xfId="21" applyFont="1" applyFill="1" applyBorder="1" applyAlignment="1">
      <alignment horizontal="center" vertical="center" wrapText="1"/>
    </xf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40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4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ntrataciondelestado.es/wps/poc?uri=deeplink%3Adetalle_licitacion&amp;idEvl=0ZkVuO3I8%2FWrz3GQd5r6SQ%3D%3D" TargetMode="External"/><Relationship Id="rId7" Type="http://schemas.openxmlformats.org/officeDocument/2006/relationships/hyperlink" Target="https://contrataciondelestado.es/wps/poc?uri=deeplink%3Adetalle_licitacion&amp;idEvl=EwB%2BjG6n1q4%2Bk2oCbDosIw%3D%3D" TargetMode="External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k4%2FhQYTSeaWFlFRHfEzEaw%3D%3D" TargetMode="External"/><Relationship Id="rId5" Type="http://schemas.openxmlformats.org/officeDocument/2006/relationships/hyperlink" Target="https://contrataciondelestado.es/wps/poc?uri=deeplink%3Adetalle_licitacion&amp;idEvl=2sBDQUM5owOTylGzYmBF9Q%3D%3D" TargetMode="External"/><Relationship Id="rId4" Type="http://schemas.openxmlformats.org/officeDocument/2006/relationships/hyperlink" Target="https://contrataciondelestado.es/wps/poc?uri=deeplink%3Adetalle_licitacion&amp;idEvl=2sBDQUM5owOTylGzYmBF9Q%3D%3D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contrataciondelestado.es/wps/poc?uri=deeplink%3Adetalle_licitacion&amp;idEvl=0ZkVuO3I8%2FWrz3GQd5r6SQ%3D%3D" TargetMode="External"/><Relationship Id="rId7" Type="http://schemas.openxmlformats.org/officeDocument/2006/relationships/hyperlink" Target="https://contrataciondelestado.es/wps/poc?uri=deeplink%3Adetalle_licitacion&amp;idEvl=k4%2FhQYTSeaWFlFRHfEzEaw%3D%3D" TargetMode="External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2sBDQUM5owOTylGzYmBF9Q%3D%3D" TargetMode="External"/><Relationship Id="rId5" Type="http://schemas.openxmlformats.org/officeDocument/2006/relationships/hyperlink" Target="https://contrataciondelestado.es/wps/poc?uri=deeplink%3Adetalle_licitacion&amp;idEvl=2sBDQUM5owOTylGzYmBF9Q%3D%3D" TargetMode="External"/><Relationship Id="rId4" Type="http://schemas.openxmlformats.org/officeDocument/2006/relationships/hyperlink" Target="https://contrataciondelestado.es/wps/poc?uri=deeplink%3Adetalle_licitacion&amp;idEvl=EwB%2BjG6n1q4%2Bk2oCbDosIw%3D%3D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3"/>
  <sheetViews>
    <sheetView topLeftCell="A3" zoomScale="78" zoomScaleNormal="78" workbookViewId="0">
      <selection activeCell="O4" sqref="O4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5" style="22" bestFit="1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3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45"/>
      <c r="D1" s="145"/>
      <c r="E1" s="145"/>
      <c r="F1" s="102"/>
      <c r="G1" s="102"/>
      <c r="H1" s="102"/>
      <c r="I1" s="103"/>
      <c r="J1" s="103"/>
      <c r="K1" s="103"/>
      <c r="L1" s="104"/>
      <c r="M1" s="146" t="s">
        <v>130</v>
      </c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82</v>
      </c>
      <c r="C3" s="34" t="s">
        <v>83</v>
      </c>
      <c r="D3" s="34" t="s">
        <v>84</v>
      </c>
      <c r="E3" s="33" t="s">
        <v>0</v>
      </c>
      <c r="F3" s="34" t="s">
        <v>85</v>
      </c>
      <c r="G3" s="34" t="s">
        <v>86</v>
      </c>
      <c r="H3" s="34" t="s">
        <v>87</v>
      </c>
      <c r="I3" s="34" t="s">
        <v>135</v>
      </c>
      <c r="J3" s="35" t="s">
        <v>88</v>
      </c>
      <c r="K3" s="33" t="s">
        <v>2</v>
      </c>
      <c r="L3" s="36" t="s">
        <v>89</v>
      </c>
      <c r="M3" s="36" t="s">
        <v>90</v>
      </c>
      <c r="N3" s="33" t="s">
        <v>91</v>
      </c>
      <c r="O3" s="37" t="s">
        <v>178</v>
      </c>
      <c r="P3" s="37" t="s">
        <v>92</v>
      </c>
      <c r="Q3" s="37" t="s">
        <v>93</v>
      </c>
      <c r="R3" s="37" t="s">
        <v>94</v>
      </c>
      <c r="S3" s="33" t="s">
        <v>95</v>
      </c>
      <c r="T3" s="36" t="s">
        <v>96</v>
      </c>
      <c r="U3" s="33" t="s">
        <v>2</v>
      </c>
      <c r="V3" s="34" t="s">
        <v>38</v>
      </c>
      <c r="W3" s="86" t="s">
        <v>39</v>
      </c>
      <c r="X3" s="38" t="s">
        <v>97</v>
      </c>
      <c r="Y3" s="39" t="s">
        <v>98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69">
      <c r="A4" s="1">
        <v>1</v>
      </c>
      <c r="B4" s="2" t="s">
        <v>120</v>
      </c>
      <c r="C4" s="3" t="s">
        <v>3</v>
      </c>
      <c r="D4" s="3" t="s">
        <v>6</v>
      </c>
      <c r="E4" s="4" t="s">
        <v>144</v>
      </c>
      <c r="F4" s="141" t="s">
        <v>108</v>
      </c>
      <c r="G4" s="5" t="s">
        <v>116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" si="0">J4+K4</f>
        <v>34215.678199999995</v>
      </c>
      <c r="M4" s="6">
        <v>28277.42</v>
      </c>
      <c r="N4" s="115" t="s">
        <v>99</v>
      </c>
      <c r="O4" s="3">
        <v>1</v>
      </c>
      <c r="P4" s="3">
        <v>0</v>
      </c>
      <c r="Q4" s="116">
        <f>(P4/O4)</f>
        <v>0</v>
      </c>
      <c r="R4" s="8" t="s">
        <v>117</v>
      </c>
      <c r="S4" s="6" t="s">
        <v>118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 t="shared" ref="W4:W11" si="1">1-V4/L4</f>
        <v>0</v>
      </c>
      <c r="X4" s="42">
        <v>44951</v>
      </c>
      <c r="Y4" s="117" t="s">
        <v>121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66.75" customHeight="1">
      <c r="A5" s="1">
        <v>2</v>
      </c>
      <c r="B5" s="2" t="s">
        <v>122</v>
      </c>
      <c r="C5" s="3" t="s">
        <v>3</v>
      </c>
      <c r="D5" s="3" t="s">
        <v>6</v>
      </c>
      <c r="E5" s="4" t="s">
        <v>145</v>
      </c>
      <c r="F5" s="4">
        <v>2</v>
      </c>
      <c r="G5" s="141" t="s">
        <v>123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ref="L5:L7" si="2">J5+K5</f>
        <v>8614.9822000000004</v>
      </c>
      <c r="M5" s="6">
        <v>12815.68</v>
      </c>
      <c r="N5" s="115" t="s">
        <v>99</v>
      </c>
      <c r="O5" s="3">
        <v>1</v>
      </c>
      <c r="P5" s="3">
        <v>0</v>
      </c>
      <c r="Q5" s="116">
        <f t="shared" ref="Q5:Q7" si="3">(P5/O5)</f>
        <v>0</v>
      </c>
      <c r="R5" s="7" t="s">
        <v>124</v>
      </c>
      <c r="S5" s="8" t="s">
        <v>125</v>
      </c>
      <c r="T5" s="6">
        <v>7119.82</v>
      </c>
      <c r="U5" s="6">
        <f t="shared" ref="U5:U6" si="4">T5*0.21</f>
        <v>1495.1622</v>
      </c>
      <c r="V5" s="6">
        <f t="shared" ref="V5:V10" si="5">T5+U5</f>
        <v>8614.9822000000004</v>
      </c>
      <c r="W5" s="9">
        <f t="shared" si="1"/>
        <v>0</v>
      </c>
      <c r="X5" s="42">
        <v>44972</v>
      </c>
      <c r="Y5" s="117" t="s">
        <v>127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57.5">
      <c r="A6" s="1">
        <v>3</v>
      </c>
      <c r="B6" s="2" t="s">
        <v>149</v>
      </c>
      <c r="C6" s="3" t="s">
        <v>3</v>
      </c>
      <c r="D6" s="3" t="s">
        <v>146</v>
      </c>
      <c r="E6" s="4" t="s">
        <v>153</v>
      </c>
      <c r="F6" s="4">
        <v>2</v>
      </c>
      <c r="G6" s="5" t="s">
        <v>4</v>
      </c>
      <c r="H6" s="5" t="s">
        <v>42</v>
      </c>
      <c r="I6" s="3" t="s">
        <v>5</v>
      </c>
      <c r="J6" s="6">
        <v>31774.21</v>
      </c>
      <c r="K6" s="6">
        <f>+J6*0.21</f>
        <v>6672.5840999999991</v>
      </c>
      <c r="L6" s="6">
        <f t="shared" si="2"/>
        <v>38446.794099999999</v>
      </c>
      <c r="M6" s="6">
        <v>36540.339999999997</v>
      </c>
      <c r="N6" s="115" t="s">
        <v>99</v>
      </c>
      <c r="O6" s="3">
        <v>4</v>
      </c>
      <c r="P6" s="3">
        <v>0</v>
      </c>
      <c r="Q6" s="116">
        <f t="shared" si="3"/>
        <v>0</v>
      </c>
      <c r="R6" s="7" t="s">
        <v>147</v>
      </c>
      <c r="S6" s="8" t="s">
        <v>148</v>
      </c>
      <c r="T6" s="6">
        <v>24505.1</v>
      </c>
      <c r="U6" s="6">
        <f t="shared" si="4"/>
        <v>5146.0709999999999</v>
      </c>
      <c r="V6" s="6">
        <f t="shared" si="5"/>
        <v>29651.170999999998</v>
      </c>
      <c r="W6" s="9">
        <f t="shared" si="1"/>
        <v>0.22877390185310664</v>
      </c>
      <c r="X6" s="142">
        <v>45042</v>
      </c>
      <c r="Y6" s="143" t="s">
        <v>152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ht="56.25" customHeight="1">
      <c r="A7" s="1">
        <v>4</v>
      </c>
      <c r="B7" s="2" t="s">
        <v>170</v>
      </c>
      <c r="C7" s="3" t="s">
        <v>154</v>
      </c>
      <c r="D7" s="3" t="s">
        <v>6</v>
      </c>
      <c r="E7" s="4" t="s">
        <v>159</v>
      </c>
      <c r="F7" s="4">
        <v>2</v>
      </c>
      <c r="G7" s="141" t="s">
        <v>123</v>
      </c>
      <c r="H7" s="141" t="s">
        <v>123</v>
      </c>
      <c r="I7" s="3" t="s">
        <v>5</v>
      </c>
      <c r="J7" s="6">
        <v>3328</v>
      </c>
      <c r="K7" s="6">
        <f>+J7*0.1</f>
        <v>332.8</v>
      </c>
      <c r="L7" s="6">
        <f t="shared" si="2"/>
        <v>3660.8</v>
      </c>
      <c r="M7" s="6">
        <v>7987.2</v>
      </c>
      <c r="N7" s="115" t="s">
        <v>99</v>
      </c>
      <c r="O7" s="3">
        <v>1</v>
      </c>
      <c r="P7" s="3">
        <v>0</v>
      </c>
      <c r="Q7" s="116">
        <f t="shared" si="3"/>
        <v>0</v>
      </c>
      <c r="R7" s="7" t="s">
        <v>157</v>
      </c>
      <c r="S7" s="8" t="s">
        <v>156</v>
      </c>
      <c r="T7" s="6">
        <v>3328</v>
      </c>
      <c r="U7" s="6">
        <f>T7*0.1</f>
        <v>332.8</v>
      </c>
      <c r="V7" s="6">
        <f t="shared" si="5"/>
        <v>3660.8</v>
      </c>
      <c r="W7" s="9">
        <f t="shared" si="1"/>
        <v>0</v>
      </c>
      <c r="X7" s="142">
        <v>45100</v>
      </c>
      <c r="Y7" s="143" t="s">
        <v>162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ht="56.25" customHeight="1">
      <c r="A8" s="1">
        <v>5</v>
      </c>
      <c r="B8" s="2" t="s">
        <v>170</v>
      </c>
      <c r="C8" s="3" t="s">
        <v>154</v>
      </c>
      <c r="D8" s="3" t="s">
        <v>6</v>
      </c>
      <c r="E8" s="4" t="s">
        <v>161</v>
      </c>
      <c r="F8" s="4">
        <v>2</v>
      </c>
      <c r="G8" s="141" t="s">
        <v>123</v>
      </c>
      <c r="H8" s="141" t="s">
        <v>123</v>
      </c>
      <c r="I8" s="3" t="s">
        <v>5</v>
      </c>
      <c r="J8" s="6">
        <v>14040</v>
      </c>
      <c r="K8" s="6">
        <f>+J8*0.1</f>
        <v>1404</v>
      </c>
      <c r="L8" s="6">
        <f t="shared" ref="L8:L10" si="6">J8+K8</f>
        <v>15444</v>
      </c>
      <c r="M8" s="6">
        <v>33696</v>
      </c>
      <c r="N8" s="115" t="s">
        <v>99</v>
      </c>
      <c r="O8" s="3">
        <v>1</v>
      </c>
      <c r="P8" s="3">
        <v>0</v>
      </c>
      <c r="Q8" s="116">
        <f t="shared" ref="Q8:Q10" si="7">(P8/O8)</f>
        <v>0</v>
      </c>
      <c r="R8" s="7" t="s">
        <v>157</v>
      </c>
      <c r="S8" s="8" t="s">
        <v>156</v>
      </c>
      <c r="T8" s="6">
        <v>14040</v>
      </c>
      <c r="U8" s="6">
        <f>T8*0.1</f>
        <v>1404</v>
      </c>
      <c r="V8" s="6">
        <f t="shared" si="5"/>
        <v>15444</v>
      </c>
      <c r="W8" s="9">
        <f t="shared" ref="W8:W10" si="8">1-V8/L8</f>
        <v>0</v>
      </c>
      <c r="X8" s="142">
        <v>45100</v>
      </c>
      <c r="Y8" s="143" t="s">
        <v>162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99" customHeight="1">
      <c r="A9" s="1">
        <v>6</v>
      </c>
      <c r="B9" s="2" t="s">
        <v>169</v>
      </c>
      <c r="C9" s="3" t="s">
        <v>163</v>
      </c>
      <c r="D9" s="3" t="s">
        <v>146</v>
      </c>
      <c r="E9" s="4" t="s">
        <v>167</v>
      </c>
      <c r="F9" s="4">
        <v>6</v>
      </c>
      <c r="G9" s="141" t="s">
        <v>164</v>
      </c>
      <c r="H9" s="141" t="s">
        <v>42</v>
      </c>
      <c r="I9" s="3" t="s">
        <v>5</v>
      </c>
      <c r="J9" s="6">
        <v>2811.47</v>
      </c>
      <c r="K9" s="6">
        <f>+J9*0.21</f>
        <v>590.40869999999995</v>
      </c>
      <c r="L9" s="6">
        <f t="shared" si="6"/>
        <v>3401.8786999999998</v>
      </c>
      <c r="M9" s="6">
        <v>2811.47</v>
      </c>
      <c r="N9" s="115" t="s">
        <v>99</v>
      </c>
      <c r="O9" s="3">
        <v>2</v>
      </c>
      <c r="P9" s="3">
        <v>0</v>
      </c>
      <c r="Q9" s="116">
        <f t="shared" si="7"/>
        <v>0</v>
      </c>
      <c r="R9" s="7" t="s">
        <v>166</v>
      </c>
      <c r="S9" s="8" t="s">
        <v>165</v>
      </c>
      <c r="T9" s="6">
        <v>1895</v>
      </c>
      <c r="U9" s="6">
        <f>T9*0.21</f>
        <v>397.95</v>
      </c>
      <c r="V9" s="6">
        <f t="shared" si="5"/>
        <v>2292.9499999999998</v>
      </c>
      <c r="W9" s="9">
        <f t="shared" si="8"/>
        <v>0.32597537942784383</v>
      </c>
      <c r="X9" s="142">
        <v>45107</v>
      </c>
      <c r="Y9" s="143" t="s">
        <v>168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ht="99" customHeight="1">
      <c r="A10" s="1">
        <v>7</v>
      </c>
      <c r="B10" s="2" t="s">
        <v>171</v>
      </c>
      <c r="C10" s="3" t="s">
        <v>163</v>
      </c>
      <c r="D10" s="3" t="s">
        <v>146</v>
      </c>
      <c r="E10" s="4" t="s">
        <v>177</v>
      </c>
      <c r="F10" s="4">
        <v>6</v>
      </c>
      <c r="G10" s="141" t="s">
        <v>174</v>
      </c>
      <c r="H10" s="141" t="s">
        <v>42</v>
      </c>
      <c r="I10" s="144" t="s">
        <v>174</v>
      </c>
      <c r="J10" s="6">
        <v>17237</v>
      </c>
      <c r="K10" s="6">
        <f>+J10*0.21</f>
        <v>3619.77</v>
      </c>
      <c r="L10" s="6">
        <f t="shared" si="6"/>
        <v>20856.77</v>
      </c>
      <c r="M10" s="6">
        <v>2811.47</v>
      </c>
      <c r="N10" s="115" t="s">
        <v>99</v>
      </c>
      <c r="O10" s="3">
        <v>1</v>
      </c>
      <c r="P10" s="3">
        <v>0</v>
      </c>
      <c r="Q10" s="116">
        <f t="shared" si="7"/>
        <v>0</v>
      </c>
      <c r="R10" s="7" t="s">
        <v>175</v>
      </c>
      <c r="S10" s="8" t="s">
        <v>176</v>
      </c>
      <c r="T10" s="6">
        <v>15984.02</v>
      </c>
      <c r="U10" s="6">
        <f>T10*0.21</f>
        <v>3356.6442000000002</v>
      </c>
      <c r="V10" s="6">
        <f t="shared" si="5"/>
        <v>19340.664199999999</v>
      </c>
      <c r="W10" s="9">
        <f t="shared" si="8"/>
        <v>7.26913035911122E-2</v>
      </c>
      <c r="X10" s="142">
        <v>45107</v>
      </c>
      <c r="Y10" s="143" t="s">
        <v>168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ht="21.75" customHeight="1">
      <c r="A11" s="112"/>
      <c r="B11" s="11"/>
      <c r="C11" s="11"/>
      <c r="D11" s="11"/>
      <c r="E11" s="12" t="s">
        <v>81</v>
      </c>
      <c r="F11" s="13"/>
      <c r="G11" s="13"/>
      <c r="H11" s="13"/>
      <c r="I11" s="11"/>
      <c r="J11" s="43">
        <f>SUM(J4:J10)</f>
        <v>104587.92</v>
      </c>
      <c r="K11" s="43">
        <f>SUM(K4:K10)</f>
        <v>20052.983199999999</v>
      </c>
      <c r="L11" s="43">
        <f>SUM(L4:L10)</f>
        <v>124640.9032</v>
      </c>
      <c r="M11" s="43">
        <f>SUM(M4:M10)</f>
        <v>124939.58</v>
      </c>
      <c r="N11" s="15"/>
      <c r="O11" s="44"/>
      <c r="P11" s="44"/>
      <c r="Q11" s="16"/>
      <c r="R11" s="16"/>
      <c r="S11" s="16"/>
      <c r="T11" s="14">
        <f>SUM(T4:T10)</f>
        <v>95149.36</v>
      </c>
      <c r="U11" s="14">
        <f>SUM(U4:U10)</f>
        <v>18070.885599999998</v>
      </c>
      <c r="V11" s="14">
        <f>SUM(V4:V10)</f>
        <v>113220.24559999999</v>
      </c>
      <c r="W11" s="87">
        <f t="shared" si="1"/>
        <v>9.162848877686891E-2</v>
      </c>
      <c r="X11" s="45"/>
      <c r="Y11" s="46"/>
      <c r="Z11" s="140"/>
      <c r="AA11" s="140"/>
      <c r="AB11" s="140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</row>
    <row r="12" spans="1:1024">
      <c r="A12" s="18"/>
      <c r="B12" s="18"/>
      <c r="C12" s="18"/>
      <c r="D12" s="18"/>
      <c r="E12" s="19"/>
      <c r="F12" s="19"/>
      <c r="G12" s="19"/>
      <c r="H12" s="19"/>
      <c r="I12" s="18"/>
      <c r="J12" s="24"/>
      <c r="K12" s="20"/>
      <c r="L12" s="20"/>
      <c r="M12" s="20"/>
      <c r="N12" s="20"/>
      <c r="O12" s="47"/>
      <c r="P12" s="47"/>
      <c r="Q12" s="48"/>
      <c r="R12" s="48"/>
      <c r="S12" s="48"/>
      <c r="T12" s="20"/>
      <c r="U12" s="49"/>
      <c r="V12" s="49"/>
      <c r="W12" s="50"/>
      <c r="X12" s="148"/>
      <c r="Y12" s="148"/>
      <c r="Z12" s="20"/>
      <c r="AA12" s="20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1024">
      <c r="A13" s="18"/>
      <c r="B13" s="114" t="s">
        <v>100</v>
      </c>
      <c r="C13" s="18"/>
      <c r="D13" s="18"/>
      <c r="E13" s="21"/>
      <c r="F13" s="21"/>
      <c r="G13" s="113"/>
      <c r="H13" s="114" t="s">
        <v>102</v>
      </c>
      <c r="I13" s="18"/>
      <c r="J13" s="18"/>
      <c r="K13" s="19"/>
      <c r="L13" s="20"/>
      <c r="M13" s="20"/>
      <c r="N13" s="20"/>
      <c r="O13" s="47"/>
      <c r="P13" s="47"/>
      <c r="Q13" s="18"/>
      <c r="R13" s="18"/>
      <c r="S13" s="18"/>
      <c r="T13" s="20"/>
      <c r="U13" s="49"/>
      <c r="V13" s="49"/>
      <c r="W13" s="51"/>
      <c r="X13" s="148"/>
      <c r="Y13" s="148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1024">
      <c r="A14" s="18"/>
      <c r="B14" s="18"/>
      <c r="C14" s="18" t="s">
        <v>7</v>
      </c>
      <c r="D14" s="18"/>
      <c r="E14" s="19"/>
      <c r="F14" s="19"/>
      <c r="G14" s="19"/>
      <c r="H14" s="18"/>
      <c r="J14" s="18" t="s">
        <v>13</v>
      </c>
      <c r="K14" s="19"/>
      <c r="L14" s="20"/>
      <c r="M14" s="20"/>
      <c r="N14" s="20"/>
      <c r="O14" s="47"/>
      <c r="P14" s="47"/>
      <c r="Q14" s="18"/>
      <c r="R14" s="18"/>
      <c r="S14" s="18"/>
      <c r="T14" s="20"/>
      <c r="U14" s="49"/>
      <c r="V14" s="49"/>
      <c r="W14" s="51"/>
      <c r="X14" s="148"/>
      <c r="Y14" s="148"/>
      <c r="Z14" s="20"/>
      <c r="AA14" s="20"/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024">
      <c r="A15" s="18"/>
      <c r="B15" s="18"/>
      <c r="C15" s="18" t="s">
        <v>8</v>
      </c>
      <c r="D15" s="18"/>
      <c r="E15" s="19"/>
      <c r="F15" s="19"/>
      <c r="G15" s="19"/>
      <c r="H15" s="18"/>
      <c r="J15" s="18" t="s">
        <v>14</v>
      </c>
      <c r="K15" s="19"/>
      <c r="L15" s="20"/>
      <c r="M15" s="20"/>
      <c r="N15" s="20"/>
      <c r="O15" s="47"/>
      <c r="P15" s="47"/>
      <c r="Q15" s="18"/>
      <c r="R15" s="18"/>
      <c r="S15" s="52"/>
      <c r="T15" s="20"/>
      <c r="U15" s="49"/>
      <c r="V15" s="49"/>
      <c r="W15" s="51"/>
      <c r="X15" s="148"/>
      <c r="Y15" s="148"/>
      <c r="Z15" s="20"/>
      <c r="AA15" s="20"/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024">
      <c r="A16" s="18"/>
      <c r="B16" s="18"/>
      <c r="C16" s="18" t="s">
        <v>79</v>
      </c>
      <c r="D16" s="18"/>
      <c r="E16" s="19"/>
      <c r="F16" s="19"/>
      <c r="G16" s="19"/>
      <c r="H16" s="18"/>
      <c r="J16" s="18" t="s">
        <v>15</v>
      </c>
      <c r="K16" s="19"/>
      <c r="L16" s="20"/>
      <c r="M16" s="20"/>
      <c r="N16" s="20"/>
      <c r="O16" s="47"/>
      <c r="P16" s="47"/>
      <c r="Q16" s="18"/>
      <c r="R16" s="18"/>
      <c r="S16" s="52"/>
      <c r="T16" s="20"/>
      <c r="U16" s="49"/>
      <c r="V16" s="49"/>
      <c r="W16" s="51"/>
      <c r="X16" s="148"/>
      <c r="Y16" s="148"/>
      <c r="Z16" s="20"/>
      <c r="AA16" s="20"/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>
      <c r="A17" s="18"/>
      <c r="B17" s="18"/>
      <c r="C17" s="18" t="s">
        <v>107</v>
      </c>
      <c r="D17" s="18"/>
      <c r="E17" s="19"/>
      <c r="F17" s="19"/>
      <c r="G17" s="19"/>
      <c r="H17" s="18"/>
      <c r="J17" s="18" t="s">
        <v>16</v>
      </c>
      <c r="K17" s="19"/>
      <c r="L17" s="20"/>
      <c r="M17" s="20"/>
      <c r="N17" s="20"/>
      <c r="O17" s="47"/>
      <c r="P17" s="47"/>
      <c r="Q17" s="18"/>
      <c r="R17" s="18"/>
      <c r="S17" s="52"/>
      <c r="T17" s="20"/>
      <c r="U17" s="49"/>
      <c r="V17" s="49"/>
      <c r="W17" s="51"/>
      <c r="X17" s="148"/>
      <c r="Y17" s="148"/>
      <c r="Z17" s="20"/>
      <c r="AA17" s="20"/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>
      <c r="A18" s="18"/>
      <c r="B18" s="18"/>
      <c r="C18" s="18" t="s">
        <v>80</v>
      </c>
      <c r="D18" s="18"/>
      <c r="E18" s="19"/>
      <c r="F18" s="19"/>
      <c r="G18" s="19"/>
      <c r="H18" s="18"/>
      <c r="J18" s="18"/>
      <c r="K18" s="19"/>
      <c r="L18" s="20"/>
      <c r="M18" s="20"/>
      <c r="N18" s="20"/>
      <c r="O18" s="47"/>
      <c r="P18" s="47"/>
      <c r="Q18" s="18"/>
      <c r="R18" s="18"/>
      <c r="S18" s="52"/>
      <c r="T18" s="20"/>
      <c r="U18" s="49"/>
      <c r="V18" s="49"/>
      <c r="W18" s="51"/>
      <c r="X18" s="148"/>
      <c r="Y18" s="148"/>
      <c r="Z18" s="20"/>
      <c r="AA18" s="20"/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>
      <c r="A19" s="18"/>
      <c r="B19" s="18"/>
      <c r="C19" s="18"/>
      <c r="D19" s="18"/>
      <c r="E19" s="19"/>
      <c r="F19" s="19"/>
      <c r="G19" s="19"/>
      <c r="H19" s="18"/>
      <c r="I19" s="18"/>
      <c r="J19" s="18"/>
      <c r="K19" s="19"/>
      <c r="L19" s="20"/>
      <c r="M19" s="20"/>
      <c r="N19" s="20"/>
      <c r="O19" s="47"/>
      <c r="P19" s="47"/>
      <c r="Q19" s="18"/>
      <c r="R19" s="18"/>
      <c r="S19" s="18"/>
      <c r="T19" s="20"/>
      <c r="U19" s="49"/>
      <c r="V19" s="49"/>
      <c r="W19" s="51"/>
      <c r="X19" s="148"/>
      <c r="Y19" s="148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>
      <c r="A20" s="18"/>
      <c r="B20" s="114" t="s">
        <v>101</v>
      </c>
      <c r="C20" s="18"/>
      <c r="D20" s="18"/>
      <c r="E20" s="19"/>
      <c r="F20" s="19"/>
      <c r="G20" s="19"/>
      <c r="H20" s="114" t="s">
        <v>103</v>
      </c>
      <c r="I20" s="18"/>
      <c r="J20" s="18"/>
      <c r="K20" s="19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48"/>
      <c r="Y20" s="148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>
      <c r="A21" s="18"/>
      <c r="B21" s="18"/>
      <c r="C21" s="18" t="s">
        <v>9</v>
      </c>
      <c r="D21" s="18"/>
      <c r="E21" s="19"/>
      <c r="F21" s="19"/>
      <c r="G21" s="19"/>
      <c r="H21" s="18"/>
      <c r="J21" s="18" t="s">
        <v>17</v>
      </c>
      <c r="K21" s="18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148"/>
      <c r="Y21" s="148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>
      <c r="A22" s="18"/>
      <c r="B22" s="18"/>
      <c r="C22" s="18" t="s">
        <v>10</v>
      </c>
      <c r="D22" s="18"/>
      <c r="E22" s="19"/>
      <c r="F22" s="19"/>
      <c r="G22" s="19"/>
      <c r="H22" s="18"/>
      <c r="J22" s="18" t="s">
        <v>18</v>
      </c>
      <c r="K22" s="18"/>
      <c r="L22" s="20"/>
      <c r="M22" s="20"/>
      <c r="N22" s="20"/>
      <c r="O22" s="47"/>
      <c r="P22" s="47"/>
      <c r="Q22" s="18"/>
      <c r="R22" s="18"/>
      <c r="S22" s="18"/>
      <c r="T22" s="20"/>
      <c r="U22" s="49"/>
      <c r="V22" s="49"/>
      <c r="W22" s="51"/>
      <c r="X22" s="148"/>
      <c r="Y22" s="148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>
      <c r="A23" s="18"/>
      <c r="B23" s="18"/>
      <c r="C23" s="18" t="s">
        <v>11</v>
      </c>
      <c r="D23" s="18"/>
      <c r="E23" s="19"/>
      <c r="F23" s="19"/>
      <c r="G23" s="19"/>
      <c r="H23" s="18"/>
      <c r="J23" s="18" t="s">
        <v>19</v>
      </c>
      <c r="K23" s="18"/>
      <c r="L23" s="20"/>
      <c r="M23" s="20"/>
      <c r="N23" s="20"/>
      <c r="O23" s="47"/>
      <c r="P23" s="47"/>
      <c r="Q23" s="18"/>
      <c r="R23" s="18"/>
      <c r="S23" s="18"/>
      <c r="T23" s="20"/>
      <c r="U23" s="49"/>
      <c r="V23" s="49"/>
      <c r="W23" s="51"/>
      <c r="X23" s="148"/>
      <c r="Y23" s="148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>
      <c r="A24" s="18"/>
      <c r="B24" s="18"/>
      <c r="C24" s="18" t="s">
        <v>12</v>
      </c>
      <c r="D24" s="18"/>
      <c r="E24" s="19"/>
      <c r="F24" s="19"/>
      <c r="G24" s="19"/>
      <c r="H24" s="18"/>
      <c r="J24" s="18" t="s">
        <v>20</v>
      </c>
      <c r="K24" s="18"/>
      <c r="L24" s="20"/>
      <c r="M24" s="20"/>
      <c r="N24" s="20"/>
      <c r="O24" s="47"/>
      <c r="P24" s="47"/>
      <c r="Q24" s="18"/>
      <c r="R24" s="18"/>
      <c r="S24" s="18"/>
      <c r="T24" s="20"/>
      <c r="U24" s="49"/>
      <c r="V24" s="49"/>
      <c r="W24" s="51"/>
      <c r="X24" s="148"/>
      <c r="Y24" s="148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>
      <c r="A25" s="18"/>
      <c r="B25" s="18"/>
      <c r="C25" s="18"/>
      <c r="D25" s="18"/>
      <c r="E25" s="19"/>
      <c r="F25" s="19"/>
      <c r="G25" s="19"/>
      <c r="H25" s="18"/>
      <c r="J25" s="18" t="s">
        <v>21</v>
      </c>
      <c r="K25" s="18"/>
      <c r="L25" s="20"/>
      <c r="M25" s="20"/>
      <c r="N25" s="20"/>
      <c r="O25" s="47"/>
      <c r="P25" s="47"/>
      <c r="Q25" s="18"/>
      <c r="R25" s="18"/>
      <c r="S25" s="18"/>
      <c r="T25" s="20"/>
      <c r="U25" s="49"/>
      <c r="V25" s="49"/>
      <c r="W25" s="51"/>
      <c r="X25" s="148"/>
      <c r="Y25" s="148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>
      <c r="A26" s="18"/>
      <c r="B26" s="18"/>
      <c r="C26" s="18"/>
      <c r="D26" s="18"/>
      <c r="E26" s="19"/>
      <c r="F26" s="19"/>
      <c r="G26" s="19"/>
      <c r="H26" s="19"/>
      <c r="I26" s="18"/>
      <c r="J26" s="20"/>
      <c r="K26" s="20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53"/>
      <c r="Y26" s="51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>
      <c r="A27" s="18"/>
      <c r="B27" s="18"/>
      <c r="C27" s="18"/>
      <c r="D27" s="18"/>
      <c r="E27" s="19"/>
      <c r="F27" s="19"/>
      <c r="G27" s="19"/>
      <c r="H27" s="19"/>
      <c r="I27" s="18"/>
      <c r="J27" s="20"/>
      <c r="K27" s="20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53"/>
      <c r="Y27" s="51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>
      <c r="A28" s="18"/>
      <c r="B28" s="18"/>
      <c r="C28" s="18"/>
      <c r="D28" s="18"/>
      <c r="E28" s="19"/>
      <c r="F28" s="19"/>
      <c r="G28" s="19"/>
      <c r="H28" s="19"/>
      <c r="I28" s="18"/>
      <c r="J28" s="20"/>
      <c r="K28" s="20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53"/>
      <c r="Y28" s="51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>
      <c r="A29" s="18"/>
      <c r="B29" s="18"/>
      <c r="C29" s="18"/>
      <c r="D29" s="18"/>
      <c r="E29" s="19"/>
      <c r="F29" s="19"/>
      <c r="G29" s="19"/>
      <c r="H29" s="19"/>
      <c r="I29" s="18"/>
      <c r="J29" s="20"/>
      <c r="K29" s="20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53"/>
      <c r="Y29" s="51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>
      <c r="A30" s="18"/>
      <c r="B30" s="18"/>
      <c r="C30" s="18"/>
      <c r="D30" s="18"/>
      <c r="E30" s="19"/>
      <c r="F30" s="19"/>
      <c r="G30" s="19"/>
      <c r="H30" s="19"/>
      <c r="I30" s="18"/>
      <c r="J30" s="20"/>
      <c r="K30" s="20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53"/>
      <c r="Y30" s="51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>
      <c r="A31" s="18"/>
      <c r="B31" s="18"/>
      <c r="C31" s="18"/>
      <c r="D31" s="18"/>
      <c r="E31" s="19"/>
      <c r="F31" s="19"/>
      <c r="G31" s="19"/>
      <c r="H31" s="19"/>
      <c r="I31" s="18"/>
      <c r="J31" s="20"/>
      <c r="K31" s="20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53"/>
      <c r="Y31" s="51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>
      <c r="A32" s="18"/>
      <c r="B32" s="18"/>
      <c r="C32" s="18"/>
      <c r="D32" s="18"/>
      <c r="E32" s="19"/>
      <c r="F32" s="19"/>
      <c r="G32" s="19"/>
      <c r="H32" s="19"/>
      <c r="I32" s="18"/>
      <c r="J32" s="20"/>
      <c r="K32" s="20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53"/>
      <c r="Y32" s="51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>
      <c r="A35" s="18"/>
      <c r="B35" s="18"/>
      <c r="C35" s="18"/>
      <c r="D35" s="18"/>
      <c r="E35" s="19"/>
      <c r="F35" s="19"/>
      <c r="G35" s="19"/>
      <c r="H35" s="19"/>
      <c r="I35" s="18"/>
      <c r="J35" s="20"/>
      <c r="K35" s="20"/>
      <c r="L35" s="20"/>
      <c r="M35" s="20"/>
      <c r="N35" s="20"/>
      <c r="O35" s="47"/>
      <c r="P35" s="47"/>
      <c r="Q35" s="18"/>
      <c r="R35" s="18"/>
      <c r="S35" s="18"/>
      <c r="T35" s="20"/>
      <c r="U35" s="49"/>
      <c r="V35" s="49"/>
      <c r="W35" s="51"/>
      <c r="X35" s="53"/>
      <c r="Y35" s="51"/>
      <c r="Z35" s="20"/>
      <c r="AA35" s="20"/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1024">
      <c r="A36" s="18"/>
      <c r="B36" s="18"/>
      <c r="C36" s="18"/>
      <c r="D36" s="18"/>
      <c r="E36" s="19"/>
      <c r="F36" s="19"/>
      <c r="G36" s="19"/>
      <c r="H36" s="19"/>
      <c r="I36" s="18"/>
      <c r="J36" s="20"/>
      <c r="K36" s="20"/>
      <c r="L36" s="20"/>
      <c r="M36" s="20"/>
      <c r="N36" s="20"/>
      <c r="O36" s="47"/>
      <c r="P36" s="47"/>
      <c r="Q36" s="18"/>
      <c r="R36" s="18"/>
      <c r="S36" s="18"/>
      <c r="T36" s="20"/>
      <c r="U36" s="49"/>
      <c r="V36" s="49"/>
      <c r="W36" s="51"/>
      <c r="X36" s="53"/>
      <c r="Y36" s="51"/>
      <c r="Z36" s="20"/>
      <c r="AA36" s="20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1024">
      <c r="A37" s="18"/>
      <c r="B37" s="18"/>
      <c r="C37" s="18"/>
      <c r="D37" s="18"/>
      <c r="E37" s="19"/>
      <c r="F37" s="19"/>
      <c r="G37" s="19"/>
      <c r="H37" s="19"/>
      <c r="I37" s="18"/>
      <c r="J37" s="20"/>
      <c r="K37" s="20"/>
      <c r="L37" s="20"/>
      <c r="M37" s="20"/>
      <c r="N37" s="20"/>
      <c r="O37" s="47"/>
      <c r="P37" s="47"/>
      <c r="Q37" s="18"/>
      <c r="R37" s="18"/>
      <c r="S37" s="18"/>
      <c r="T37" s="20"/>
      <c r="U37" s="49"/>
      <c r="V37" s="49"/>
      <c r="W37" s="51"/>
      <c r="X37" s="53"/>
      <c r="Y37" s="51"/>
      <c r="Z37" s="20"/>
      <c r="AA37" s="20"/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1024">
      <c r="A38" s="18"/>
      <c r="B38" s="18"/>
      <c r="C38" s="18"/>
      <c r="D38" s="18"/>
      <c r="E38" s="19"/>
      <c r="F38" s="19"/>
      <c r="G38" s="19"/>
      <c r="H38" s="19"/>
      <c r="I38" s="18"/>
      <c r="J38" s="20"/>
      <c r="K38" s="20"/>
      <c r="L38" s="20"/>
      <c r="M38" s="20"/>
      <c r="N38" s="20"/>
      <c r="O38" s="47"/>
      <c r="P38" s="47"/>
      <c r="Q38" s="18"/>
      <c r="R38" s="18"/>
      <c r="S38" s="18"/>
      <c r="T38" s="20"/>
      <c r="U38" s="49"/>
      <c r="V38" s="49"/>
      <c r="W38" s="51"/>
      <c r="X38" s="53"/>
      <c r="Y38" s="51"/>
      <c r="Z38" s="20"/>
      <c r="AA38" s="20"/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1024">
      <c r="A39" s="18"/>
      <c r="B39" s="18"/>
      <c r="C39" s="18"/>
      <c r="D39" s="18"/>
      <c r="E39" s="19"/>
      <c r="F39" s="19"/>
      <c r="G39" s="19"/>
      <c r="H39" s="19"/>
      <c r="I39" s="18"/>
      <c r="J39" s="20"/>
      <c r="K39" s="20"/>
      <c r="L39" s="20"/>
      <c r="M39" s="20"/>
      <c r="N39" s="20"/>
      <c r="O39" s="47"/>
      <c r="P39" s="47"/>
      <c r="Q39" s="18"/>
      <c r="R39" s="18"/>
      <c r="S39" s="18"/>
      <c r="T39" s="20"/>
      <c r="U39" s="49"/>
      <c r="V39" s="49"/>
      <c r="W39" s="51"/>
      <c r="X39" s="53"/>
      <c r="Y39" s="51"/>
      <c r="Z39" s="20"/>
      <c r="AA39" s="20"/>
      <c r="AB39" s="20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1024" s="22" customFormat="1">
      <c r="E40" s="19"/>
      <c r="F40" s="23"/>
      <c r="G40" s="23"/>
      <c r="H40" s="23"/>
      <c r="J40" s="24"/>
      <c r="K40" s="24"/>
      <c r="L40" s="24"/>
      <c r="M40" s="24"/>
      <c r="N40" s="24"/>
      <c r="O40" s="54"/>
      <c r="P40" s="54"/>
      <c r="T40" s="24"/>
      <c r="U40" s="55"/>
      <c r="V40" s="55"/>
      <c r="W40" s="56"/>
      <c r="X40" s="57"/>
      <c r="Y40" s="56"/>
      <c r="Z40" s="24"/>
      <c r="AA40" s="24"/>
      <c r="AB40" s="24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2" customFormat="1">
      <c r="E41" s="19"/>
      <c r="F41" s="23"/>
      <c r="G41" s="23"/>
      <c r="H41" s="23"/>
      <c r="J41" s="24"/>
      <c r="K41" s="24"/>
      <c r="L41" s="24"/>
      <c r="M41" s="24"/>
      <c r="N41" s="24"/>
      <c r="O41" s="54"/>
      <c r="P41" s="54"/>
      <c r="T41" s="24"/>
      <c r="U41" s="55"/>
      <c r="V41" s="55"/>
      <c r="W41" s="56"/>
      <c r="X41" s="57"/>
      <c r="Y41" s="56"/>
      <c r="Z41" s="24"/>
      <c r="AA41" s="24"/>
      <c r="AB41" s="2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2" customFormat="1">
      <c r="E42" s="19"/>
      <c r="F42" s="23"/>
      <c r="G42" s="23"/>
      <c r="H42" s="23"/>
      <c r="J42" s="24"/>
      <c r="K42" s="24"/>
      <c r="L42" s="24"/>
      <c r="M42" s="24"/>
      <c r="N42" s="24"/>
      <c r="O42" s="54"/>
      <c r="P42" s="54"/>
      <c r="T42" s="24"/>
      <c r="U42" s="55"/>
      <c r="V42" s="55"/>
      <c r="W42" s="56"/>
      <c r="X42" s="57"/>
      <c r="Y42" s="56"/>
      <c r="Z42" s="24"/>
      <c r="AA42" s="24"/>
      <c r="AB42" s="2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2" customFormat="1">
      <c r="E43" s="19"/>
      <c r="F43" s="23"/>
      <c r="G43" s="23"/>
      <c r="H43" s="23"/>
      <c r="J43" s="24"/>
      <c r="K43" s="24"/>
      <c r="L43" s="24"/>
      <c r="M43" s="24"/>
      <c r="N43" s="24"/>
      <c r="O43" s="54"/>
      <c r="P43" s="54"/>
      <c r="T43" s="24"/>
      <c r="U43" s="55"/>
      <c r="V43" s="55"/>
      <c r="W43" s="56"/>
      <c r="X43" s="57"/>
      <c r="Y43" s="56"/>
      <c r="Z43" s="24"/>
      <c r="AA43" s="24"/>
      <c r="AB43" s="2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2" customFormat="1">
      <c r="E44" s="19"/>
      <c r="F44" s="23"/>
      <c r="G44" s="23"/>
      <c r="H44" s="23"/>
      <c r="J44" s="24"/>
      <c r="K44" s="24"/>
      <c r="L44" s="24"/>
      <c r="M44" s="24"/>
      <c r="N44" s="24"/>
      <c r="O44" s="54"/>
      <c r="P44" s="54"/>
      <c r="T44" s="24"/>
      <c r="U44" s="55"/>
      <c r="V44" s="55"/>
      <c r="W44" s="56"/>
      <c r="X44" s="57"/>
      <c r="Y44" s="56"/>
      <c r="Z44" s="24"/>
      <c r="AA44" s="24"/>
      <c r="AB44" s="2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2" customFormat="1">
      <c r="E45" s="19"/>
      <c r="F45" s="23"/>
      <c r="G45" s="23"/>
      <c r="H45" s="23"/>
      <c r="J45" s="24"/>
      <c r="K45" s="24"/>
      <c r="L45" s="24"/>
      <c r="M45" s="24"/>
      <c r="N45" s="24"/>
      <c r="O45" s="54"/>
      <c r="P45" s="54"/>
      <c r="T45" s="24"/>
      <c r="U45" s="55"/>
      <c r="V45" s="55"/>
      <c r="W45" s="56"/>
      <c r="X45" s="57"/>
      <c r="Y45" s="56"/>
      <c r="Z45" s="24"/>
      <c r="AA45" s="24"/>
      <c r="AB45" s="2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2" customFormat="1">
      <c r="E46" s="19"/>
      <c r="F46" s="23"/>
      <c r="G46" s="23"/>
      <c r="H46" s="23"/>
      <c r="J46" s="24"/>
      <c r="K46" s="24"/>
      <c r="L46" s="24"/>
      <c r="M46" s="24"/>
      <c r="N46" s="24"/>
      <c r="O46" s="54"/>
      <c r="P46" s="54"/>
      <c r="T46" s="24"/>
      <c r="U46" s="55"/>
      <c r="V46" s="55"/>
      <c r="W46" s="56"/>
      <c r="X46" s="57"/>
      <c r="Y46" s="56"/>
      <c r="Z46" s="24"/>
      <c r="AA46" s="24"/>
      <c r="AB46" s="2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6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9"/>
      <c r="F48" s="23"/>
      <c r="G48" s="23"/>
      <c r="H48" s="23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6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9"/>
      <c r="F49" s="23"/>
      <c r="G49" s="23"/>
      <c r="H49" s="23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6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9"/>
      <c r="F50" s="23"/>
      <c r="G50" s="23"/>
      <c r="H50" s="23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6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9"/>
      <c r="F51" s="23"/>
      <c r="G51" s="23"/>
      <c r="H51" s="23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6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9"/>
      <c r="F52" s="23"/>
      <c r="G52" s="23"/>
      <c r="H52" s="23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6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8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6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8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8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8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E57" s="18"/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E58" s="18"/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E59" s="18"/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E60" s="18"/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E61" s="18"/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2" customFormat="1"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2" customFormat="1"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2" customFormat="1"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2" customFormat="1"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2" customFormat="1">
      <c r="J81" s="24"/>
      <c r="K81" s="24"/>
      <c r="L81" s="24"/>
      <c r="M81" s="24"/>
      <c r="N81" s="24"/>
      <c r="O81" s="54"/>
      <c r="P81" s="54"/>
      <c r="T81" s="24"/>
      <c r="U81" s="55"/>
      <c r="V81" s="55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2" customFormat="1">
      <c r="J82" s="24"/>
      <c r="K82" s="24"/>
      <c r="L82" s="24"/>
      <c r="M82" s="24"/>
      <c r="N82" s="24"/>
      <c r="O82" s="54"/>
      <c r="P82" s="54"/>
      <c r="T82" s="24"/>
      <c r="U82" s="55"/>
      <c r="V82" s="55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2" customFormat="1">
      <c r="J83" s="24"/>
      <c r="K83" s="24"/>
      <c r="L83" s="24"/>
      <c r="M83" s="24"/>
      <c r="N83" s="24"/>
      <c r="O83" s="54"/>
      <c r="P83" s="54"/>
      <c r="T83" s="24"/>
      <c r="U83" s="55"/>
      <c r="V83" s="55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2" customFormat="1">
      <c r="J84" s="24"/>
      <c r="K84" s="24"/>
      <c r="L84" s="24"/>
      <c r="M84" s="24"/>
      <c r="N84" s="24"/>
      <c r="O84" s="54"/>
      <c r="P84" s="54"/>
      <c r="T84" s="24"/>
      <c r="U84" s="55"/>
      <c r="V84" s="55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2" customFormat="1">
      <c r="J85" s="24"/>
      <c r="K85" s="24"/>
      <c r="L85" s="24"/>
      <c r="M85" s="24"/>
      <c r="N85" s="24"/>
      <c r="O85" s="54"/>
      <c r="P85" s="54"/>
      <c r="T85" s="24"/>
      <c r="U85" s="55"/>
      <c r="V85" s="55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2" customFormat="1">
      <c r="O86" s="54"/>
      <c r="P86" s="54"/>
      <c r="U86" s="56"/>
      <c r="V86" s="56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2" customFormat="1">
      <c r="O87" s="54"/>
      <c r="P87" s="54"/>
      <c r="U87" s="56"/>
      <c r="V87" s="56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2" customFormat="1">
      <c r="O88" s="54"/>
      <c r="P88" s="54"/>
      <c r="U88" s="56"/>
      <c r="V88" s="56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2" customFormat="1">
      <c r="O89" s="54"/>
      <c r="P89" s="54"/>
      <c r="U89" s="56"/>
      <c r="V89" s="56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2" customFormat="1">
      <c r="O90" s="54"/>
      <c r="P90" s="54"/>
      <c r="U90" s="56"/>
      <c r="V90" s="56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2" customFormat="1">
      <c r="O91" s="54"/>
      <c r="P91" s="54"/>
      <c r="U91" s="56"/>
      <c r="V91" s="56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2" customFormat="1">
      <c r="O92" s="54"/>
      <c r="P92" s="54"/>
      <c r="U92" s="56"/>
      <c r="V92" s="56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2" customFormat="1">
      <c r="O169" s="54"/>
      <c r="P169" s="54"/>
      <c r="U169" s="56"/>
      <c r="V169" s="56"/>
      <c r="W169" s="56"/>
      <c r="X169" s="56"/>
      <c r="Y169" s="56"/>
      <c r="Z169" s="24"/>
      <c r="AA169" s="24"/>
      <c r="AB169" s="2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2" customFormat="1">
      <c r="O170" s="54"/>
      <c r="P170" s="54"/>
      <c r="U170" s="56"/>
      <c r="V170" s="56"/>
      <c r="W170" s="56"/>
      <c r="X170" s="56"/>
      <c r="Y170" s="56"/>
      <c r="Z170" s="24"/>
      <c r="AA170" s="24"/>
      <c r="AB170" s="2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2" customFormat="1">
      <c r="O171" s="54"/>
      <c r="P171" s="54"/>
      <c r="U171" s="56"/>
      <c r="V171" s="56"/>
      <c r="W171" s="56"/>
      <c r="X171" s="56"/>
      <c r="Y171" s="56"/>
      <c r="Z171" s="24"/>
      <c r="AA171" s="24"/>
      <c r="AB171" s="2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2" customFormat="1">
      <c r="O172" s="54"/>
      <c r="P172" s="54"/>
      <c r="U172" s="56"/>
      <c r="V172" s="56"/>
      <c r="W172" s="56"/>
      <c r="X172" s="56"/>
      <c r="Y172" s="56"/>
      <c r="Z172" s="24"/>
      <c r="AA172" s="24"/>
      <c r="AB172" s="2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2" customFormat="1">
      <c r="O173" s="54"/>
      <c r="P173" s="54"/>
      <c r="U173" s="56"/>
      <c r="V173" s="56"/>
      <c r="W173" s="56"/>
      <c r="X173" s="56"/>
      <c r="Y173" s="56"/>
      <c r="Z173" s="24"/>
      <c r="AA173" s="24"/>
      <c r="AB173" s="2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</sheetData>
  <mergeCells count="3">
    <mergeCell ref="C1:E1"/>
    <mergeCell ref="M1:Y1"/>
    <mergeCell ref="X12:Y25"/>
  </mergeCells>
  <hyperlinks>
    <hyperlink ref="N4" r:id="rId1" xr:uid="{B4995C2E-F8E9-46CE-8610-C084D050895C}"/>
    <hyperlink ref="N5" r:id="rId2" xr:uid="{26CFB96A-43DA-48FB-8C2E-9149495E3A5E}"/>
    <hyperlink ref="N6" r:id="rId3" xr:uid="{87A21603-34E9-4B3F-9C00-F982EFEB4030}"/>
    <hyperlink ref="N7" r:id="rId4" xr:uid="{259FDB76-15E4-466E-B44F-BE9145D26CF1}"/>
    <hyperlink ref="N8" r:id="rId5" xr:uid="{42F23609-501A-42BA-A95C-102699A955C4}"/>
    <hyperlink ref="N9" r:id="rId6" xr:uid="{F4A20347-8990-45CC-B144-FC4E6A7CA627}"/>
    <hyperlink ref="N10" r:id="rId7" xr:uid="{AB4D2612-A251-4AA5-857D-D5EE28F6CA2F}"/>
  </hyperlinks>
  <pageMargins left="0" right="0" top="0.39370078740157505" bottom="0.39370078740157505" header="0" footer="0"/>
  <pageSetup paperSize="9" fitToWidth="0" fitToHeight="0" pageOrder="overThenDown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3"/>
  <sheetViews>
    <sheetView tabSelected="1" topLeftCell="C3" zoomScale="78" zoomScaleNormal="78" workbookViewId="0">
      <selection activeCell="O4" sqref="O4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4.26953125" style="22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5.453125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45"/>
      <c r="D1" s="145"/>
      <c r="E1" s="145"/>
      <c r="F1" s="102"/>
      <c r="G1" s="102"/>
      <c r="H1" s="102"/>
      <c r="I1" s="103"/>
      <c r="J1" s="103"/>
      <c r="K1" s="103"/>
      <c r="L1" s="104"/>
      <c r="M1" s="146" t="s">
        <v>129</v>
      </c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22</v>
      </c>
      <c r="C3" s="34" t="s">
        <v>23</v>
      </c>
      <c r="D3" s="34" t="s">
        <v>24</v>
      </c>
      <c r="E3" s="33" t="s">
        <v>25</v>
      </c>
      <c r="F3" s="34" t="s">
        <v>26</v>
      </c>
      <c r="G3" s="34" t="s">
        <v>27</v>
      </c>
      <c r="H3" s="34" t="s">
        <v>28</v>
      </c>
      <c r="I3" s="34" t="s">
        <v>134</v>
      </c>
      <c r="J3" s="35" t="s">
        <v>29</v>
      </c>
      <c r="K3" s="33" t="s">
        <v>2</v>
      </c>
      <c r="L3" s="36" t="s">
        <v>30</v>
      </c>
      <c r="M3" s="36" t="s">
        <v>31</v>
      </c>
      <c r="N3" s="33" t="s">
        <v>32</v>
      </c>
      <c r="O3" s="37" t="s">
        <v>179</v>
      </c>
      <c r="P3" s="37" t="s">
        <v>33</v>
      </c>
      <c r="Q3" s="37" t="s">
        <v>34</v>
      </c>
      <c r="R3" s="37" t="s">
        <v>35</v>
      </c>
      <c r="S3" s="33" t="s">
        <v>36</v>
      </c>
      <c r="T3" s="36" t="s">
        <v>37</v>
      </c>
      <c r="U3" s="33" t="s">
        <v>2</v>
      </c>
      <c r="V3" s="34" t="s">
        <v>38</v>
      </c>
      <c r="W3" s="86" t="s">
        <v>39</v>
      </c>
      <c r="X3" s="38" t="s">
        <v>40</v>
      </c>
      <c r="Y3" s="39" t="s">
        <v>41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80.5">
      <c r="A4" s="1">
        <v>1</v>
      </c>
      <c r="B4" s="2" t="s">
        <v>120</v>
      </c>
      <c r="C4" s="3" t="s">
        <v>3</v>
      </c>
      <c r="D4" s="3" t="s">
        <v>6</v>
      </c>
      <c r="E4" s="4" t="s">
        <v>142</v>
      </c>
      <c r="F4" s="141" t="s">
        <v>108</v>
      </c>
      <c r="G4" s="5" t="s">
        <v>116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" si="0">J4+K4</f>
        <v>34215.678199999995</v>
      </c>
      <c r="M4" s="6">
        <v>28277.42</v>
      </c>
      <c r="N4" s="115" t="s">
        <v>99</v>
      </c>
      <c r="O4" s="3">
        <v>1</v>
      </c>
      <c r="P4" s="3">
        <v>0</v>
      </c>
      <c r="Q4" s="116">
        <f>(P4/O4)</f>
        <v>0</v>
      </c>
      <c r="R4" s="8" t="s">
        <v>117</v>
      </c>
      <c r="S4" s="6" t="s">
        <v>118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 t="shared" ref="W4:W11" si="1">1-V4/L4</f>
        <v>0</v>
      </c>
      <c r="X4" s="42">
        <v>44951</v>
      </c>
      <c r="Y4" s="117" t="s">
        <v>119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57.5">
      <c r="A5" s="1">
        <v>2</v>
      </c>
      <c r="B5" s="2" t="s">
        <v>122</v>
      </c>
      <c r="C5" s="3" t="s">
        <v>3</v>
      </c>
      <c r="D5" s="3" t="s">
        <v>6</v>
      </c>
      <c r="E5" s="4" t="s">
        <v>143</v>
      </c>
      <c r="F5" s="4">
        <v>2</v>
      </c>
      <c r="G5" s="141" t="s">
        <v>123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ref="L5:L10" si="2">J5+K5</f>
        <v>8614.9822000000004</v>
      </c>
      <c r="M5" s="6">
        <v>12815.68</v>
      </c>
      <c r="N5" s="115" t="s">
        <v>99</v>
      </c>
      <c r="O5" s="3">
        <v>1</v>
      </c>
      <c r="P5" s="3">
        <v>0</v>
      </c>
      <c r="Q5" s="116">
        <f t="shared" ref="Q5:Q10" si="3">(P5/O5)</f>
        <v>0</v>
      </c>
      <c r="R5" s="7" t="s">
        <v>124</v>
      </c>
      <c r="S5" s="8" t="s">
        <v>125</v>
      </c>
      <c r="T5" s="6">
        <v>7119.82</v>
      </c>
      <c r="U5" s="6">
        <f t="shared" ref="U5" si="4">T5*0.21</f>
        <v>1495.1622</v>
      </c>
      <c r="V5" s="6">
        <f t="shared" ref="V5:V10" si="5">T5+U5</f>
        <v>8614.9822000000004</v>
      </c>
      <c r="W5" s="9">
        <f t="shared" si="1"/>
        <v>0</v>
      </c>
      <c r="X5" s="42">
        <v>44972</v>
      </c>
      <c r="Y5" s="117" t="s">
        <v>126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69">
      <c r="A6" s="1">
        <v>3</v>
      </c>
      <c r="B6" s="2" t="s">
        <v>149</v>
      </c>
      <c r="C6" s="3" t="s">
        <v>3</v>
      </c>
      <c r="D6" s="3" t="s">
        <v>146</v>
      </c>
      <c r="E6" s="4" t="s">
        <v>150</v>
      </c>
      <c r="F6" s="4">
        <v>2</v>
      </c>
      <c r="G6" s="5" t="s">
        <v>4</v>
      </c>
      <c r="H6" s="5" t="s">
        <v>42</v>
      </c>
      <c r="I6" s="3" t="s">
        <v>5</v>
      </c>
      <c r="J6" s="6">
        <v>31774.21</v>
      </c>
      <c r="K6" s="6">
        <f>+J6*0.21</f>
        <v>6672.5840999999991</v>
      </c>
      <c r="L6" s="6">
        <f t="shared" ref="L6:L9" si="6">J6+K6</f>
        <v>38446.794099999999</v>
      </c>
      <c r="M6" s="6">
        <v>36540.339999999997</v>
      </c>
      <c r="N6" s="115" t="s">
        <v>99</v>
      </c>
      <c r="O6" s="3">
        <v>4</v>
      </c>
      <c r="P6" s="3">
        <v>0</v>
      </c>
      <c r="Q6" s="116">
        <f t="shared" ref="Q6:Q9" si="7">(P6/O6)</f>
        <v>0</v>
      </c>
      <c r="R6" s="7" t="s">
        <v>147</v>
      </c>
      <c r="S6" s="8" t="s">
        <v>148</v>
      </c>
      <c r="T6" s="6">
        <v>24505.1</v>
      </c>
      <c r="U6" s="6">
        <f t="shared" ref="U6" si="8">T6*0.21</f>
        <v>5146.0709999999999</v>
      </c>
      <c r="V6" s="6">
        <f t="shared" si="5"/>
        <v>29651.170999999998</v>
      </c>
      <c r="W6" s="9">
        <f t="shared" si="1"/>
        <v>0.22877390185310664</v>
      </c>
      <c r="X6" s="142">
        <v>45042</v>
      </c>
      <c r="Y6" s="143" t="s">
        <v>151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ht="56.25" customHeight="1">
      <c r="A7" s="1">
        <v>4</v>
      </c>
      <c r="B7" s="2" t="s">
        <v>170</v>
      </c>
      <c r="C7" s="3" t="s">
        <v>154</v>
      </c>
      <c r="D7" s="3" t="s">
        <v>6</v>
      </c>
      <c r="E7" s="4" t="s">
        <v>155</v>
      </c>
      <c r="F7" s="4">
        <v>2</v>
      </c>
      <c r="G7" s="141" t="s">
        <v>123</v>
      </c>
      <c r="H7" s="141" t="s">
        <v>123</v>
      </c>
      <c r="I7" s="3" t="s">
        <v>5</v>
      </c>
      <c r="J7" s="6">
        <v>3328</v>
      </c>
      <c r="K7" s="6">
        <f>+J7*0.1</f>
        <v>332.8</v>
      </c>
      <c r="L7" s="6">
        <f t="shared" si="6"/>
        <v>3660.8</v>
      </c>
      <c r="M7" s="6">
        <v>7987.2</v>
      </c>
      <c r="N7" s="115" t="s">
        <v>99</v>
      </c>
      <c r="O7" s="3">
        <v>1</v>
      </c>
      <c r="P7" s="3">
        <v>0</v>
      </c>
      <c r="Q7" s="116">
        <f t="shared" si="7"/>
        <v>0</v>
      </c>
      <c r="R7" s="7" t="s">
        <v>157</v>
      </c>
      <c r="S7" s="8" t="s">
        <v>156</v>
      </c>
      <c r="T7" s="6">
        <v>3328</v>
      </c>
      <c r="U7" s="6">
        <f>T7*0.1</f>
        <v>332.8</v>
      </c>
      <c r="V7" s="6">
        <f t="shared" si="5"/>
        <v>3660.8</v>
      </c>
      <c r="W7" s="9">
        <f t="shared" si="1"/>
        <v>0</v>
      </c>
      <c r="X7" s="142">
        <v>45100</v>
      </c>
      <c r="Y7" s="143" t="s">
        <v>158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ht="56.25" customHeight="1">
      <c r="A8" s="1">
        <v>5</v>
      </c>
      <c r="B8" s="2" t="s">
        <v>170</v>
      </c>
      <c r="C8" s="3" t="s">
        <v>154</v>
      </c>
      <c r="D8" s="3" t="s">
        <v>6</v>
      </c>
      <c r="E8" s="4" t="s">
        <v>160</v>
      </c>
      <c r="F8" s="4">
        <v>2</v>
      </c>
      <c r="G8" s="141" t="s">
        <v>123</v>
      </c>
      <c r="H8" s="141" t="s">
        <v>123</v>
      </c>
      <c r="I8" s="3" t="s">
        <v>5</v>
      </c>
      <c r="J8" s="6">
        <v>14040</v>
      </c>
      <c r="K8" s="6">
        <f>+J8*0.1</f>
        <v>1404</v>
      </c>
      <c r="L8" s="6">
        <f t="shared" si="6"/>
        <v>15444</v>
      </c>
      <c r="M8" s="6">
        <v>33696</v>
      </c>
      <c r="N8" s="115" t="s">
        <v>99</v>
      </c>
      <c r="O8" s="3">
        <v>1</v>
      </c>
      <c r="P8" s="3">
        <v>0</v>
      </c>
      <c r="Q8" s="116">
        <f t="shared" si="7"/>
        <v>0</v>
      </c>
      <c r="R8" s="7" t="s">
        <v>157</v>
      </c>
      <c r="S8" s="8" t="s">
        <v>156</v>
      </c>
      <c r="T8" s="6">
        <v>14040</v>
      </c>
      <c r="U8" s="6">
        <f>T8*0.1</f>
        <v>1404</v>
      </c>
      <c r="V8" s="6">
        <f t="shared" si="5"/>
        <v>15444</v>
      </c>
      <c r="W8" s="9">
        <f t="shared" ref="W8:W9" si="9">1-V8/L8</f>
        <v>0</v>
      </c>
      <c r="X8" s="142">
        <v>45100</v>
      </c>
      <c r="Y8" s="143" t="s">
        <v>158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99" customHeight="1">
      <c r="A9" s="1">
        <v>6</v>
      </c>
      <c r="B9" s="2" t="s">
        <v>169</v>
      </c>
      <c r="C9" s="3" t="s">
        <v>163</v>
      </c>
      <c r="D9" s="3" t="s">
        <v>146</v>
      </c>
      <c r="E9" s="4" t="s">
        <v>172</v>
      </c>
      <c r="F9" s="4">
        <v>6</v>
      </c>
      <c r="G9" s="141" t="s">
        <v>164</v>
      </c>
      <c r="H9" s="141" t="s">
        <v>42</v>
      </c>
      <c r="I9" s="3" t="s">
        <v>5</v>
      </c>
      <c r="J9" s="6">
        <v>2811.47</v>
      </c>
      <c r="K9" s="6">
        <f>+J9*0.21</f>
        <v>590.40869999999995</v>
      </c>
      <c r="L9" s="6">
        <f t="shared" si="6"/>
        <v>3401.8786999999998</v>
      </c>
      <c r="M9" s="6">
        <v>2811.47</v>
      </c>
      <c r="N9" s="115" t="s">
        <v>99</v>
      </c>
      <c r="O9" s="3">
        <v>2</v>
      </c>
      <c r="P9" s="3">
        <v>0</v>
      </c>
      <c r="Q9" s="116">
        <f t="shared" si="7"/>
        <v>0</v>
      </c>
      <c r="R9" s="7" t="s">
        <v>166</v>
      </c>
      <c r="S9" s="8" t="s">
        <v>165</v>
      </c>
      <c r="T9" s="6">
        <v>1895</v>
      </c>
      <c r="U9" s="6">
        <f>T9*0.21</f>
        <v>397.95</v>
      </c>
      <c r="V9" s="6">
        <f t="shared" si="5"/>
        <v>2292.9499999999998</v>
      </c>
      <c r="W9" s="9">
        <f t="shared" si="9"/>
        <v>0.32597537942784383</v>
      </c>
      <c r="X9" s="142">
        <v>45107</v>
      </c>
      <c r="Y9" s="143" t="s">
        <v>151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ht="99" customHeight="1">
      <c r="A10" s="1">
        <v>7</v>
      </c>
      <c r="B10" s="2" t="s">
        <v>171</v>
      </c>
      <c r="C10" s="3" t="s">
        <v>163</v>
      </c>
      <c r="D10" s="3" t="s">
        <v>146</v>
      </c>
      <c r="E10" s="4" t="s">
        <v>173</v>
      </c>
      <c r="F10" s="4">
        <v>6</v>
      </c>
      <c r="G10" s="141" t="s">
        <v>174</v>
      </c>
      <c r="H10" s="141" t="s">
        <v>42</v>
      </c>
      <c r="I10" s="144" t="s">
        <v>174</v>
      </c>
      <c r="J10" s="6">
        <v>17237</v>
      </c>
      <c r="K10" s="6">
        <f>+J10*0.21</f>
        <v>3619.77</v>
      </c>
      <c r="L10" s="6">
        <f t="shared" si="2"/>
        <v>20856.77</v>
      </c>
      <c r="M10" s="6">
        <v>2811.47</v>
      </c>
      <c r="N10" s="115" t="s">
        <v>99</v>
      </c>
      <c r="O10" s="3">
        <v>1</v>
      </c>
      <c r="P10" s="3">
        <v>0</v>
      </c>
      <c r="Q10" s="116">
        <f t="shared" si="3"/>
        <v>0</v>
      </c>
      <c r="R10" s="7" t="s">
        <v>175</v>
      </c>
      <c r="S10" s="8" t="s">
        <v>176</v>
      </c>
      <c r="T10" s="6">
        <v>15984.02</v>
      </c>
      <c r="U10" s="6">
        <f>T10*0.21</f>
        <v>3356.6442000000002</v>
      </c>
      <c r="V10" s="6">
        <f t="shared" si="5"/>
        <v>19340.664199999999</v>
      </c>
      <c r="W10" s="9">
        <f t="shared" si="1"/>
        <v>7.26913035911122E-2</v>
      </c>
      <c r="X10" s="142">
        <v>45107</v>
      </c>
      <c r="Y10" s="143" t="s">
        <v>151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s="128" customFormat="1" ht="32.25" customHeight="1">
      <c r="A11" s="118"/>
      <c r="B11" s="119"/>
      <c r="C11" s="119"/>
      <c r="D11" s="119"/>
      <c r="E11" s="120" t="s">
        <v>43</v>
      </c>
      <c r="F11" s="121"/>
      <c r="G11" s="121"/>
      <c r="H11" s="121"/>
      <c r="I11" s="119"/>
      <c r="J11" s="43">
        <f>SUM(J4:J10)</f>
        <v>104587.92</v>
      </c>
      <c r="K11" s="43">
        <f>SUM(K4:K10)</f>
        <v>20052.983199999999</v>
      </c>
      <c r="L11" s="43">
        <f>SUM(L4:L10)</f>
        <v>124640.9032</v>
      </c>
      <c r="M11" s="43">
        <f>SUM(M4:M10)</f>
        <v>124939.58</v>
      </c>
      <c r="N11" s="122"/>
      <c r="O11" s="44"/>
      <c r="P11" s="44"/>
      <c r="Q11" s="123"/>
      <c r="R11" s="123"/>
      <c r="S11" s="123"/>
      <c r="T11" s="43">
        <f>SUM(T4:T10)</f>
        <v>95149.36</v>
      </c>
      <c r="U11" s="43">
        <f>SUM(U4:U10)</f>
        <v>18070.885599999998</v>
      </c>
      <c r="V11" s="43">
        <f>SUM(V4:V10)</f>
        <v>113220.24559999999</v>
      </c>
      <c r="W11" s="124">
        <f t="shared" si="1"/>
        <v>9.162848877686891E-2</v>
      </c>
      <c r="X11" s="125"/>
      <c r="Y11" s="126"/>
      <c r="Z11" s="138"/>
      <c r="AA11" s="138"/>
      <c r="AB11" s="138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  <c r="AKX11" s="127"/>
      <c r="AKY11" s="127"/>
      <c r="AKZ11" s="127"/>
      <c r="ALA11" s="127"/>
      <c r="ALB11" s="127"/>
      <c r="ALC11" s="127"/>
      <c r="ALD11" s="127"/>
      <c r="ALE11" s="127"/>
      <c r="ALF11" s="127"/>
      <c r="ALG11" s="127"/>
      <c r="ALH11" s="127"/>
      <c r="ALI11" s="127"/>
      <c r="ALJ11" s="127"/>
      <c r="ALK11" s="127"/>
      <c r="ALL11" s="127"/>
      <c r="ALM11" s="127"/>
      <c r="ALN11" s="127"/>
      <c r="ALO11" s="127"/>
      <c r="ALP11" s="127"/>
      <c r="ALQ11" s="127"/>
      <c r="ALR11" s="127"/>
      <c r="ALS11" s="127"/>
      <c r="ALT11" s="127"/>
      <c r="ALU11" s="127"/>
      <c r="ALV11" s="127"/>
      <c r="ALW11" s="127"/>
      <c r="ALX11" s="127"/>
      <c r="ALY11" s="127"/>
      <c r="ALZ11" s="127"/>
      <c r="AMA11" s="127"/>
      <c r="AMB11" s="127"/>
      <c r="AMC11" s="127"/>
      <c r="AMD11" s="127"/>
      <c r="AME11" s="127"/>
      <c r="AMF11" s="127"/>
      <c r="AMG11" s="127"/>
      <c r="AMH11" s="127"/>
      <c r="AMI11" s="127"/>
      <c r="AMJ11" s="127"/>
    </row>
    <row r="12" spans="1:1024">
      <c r="A12" s="18"/>
      <c r="B12" s="18"/>
      <c r="C12" s="18"/>
      <c r="D12" s="18"/>
      <c r="E12" s="19"/>
      <c r="F12" s="19"/>
      <c r="G12" s="19"/>
      <c r="H12" s="19"/>
      <c r="I12" s="18"/>
      <c r="J12" s="24"/>
      <c r="K12" s="20"/>
      <c r="L12" s="20"/>
      <c r="M12" s="20"/>
      <c r="N12" s="20"/>
      <c r="O12" s="47"/>
      <c r="P12" s="47"/>
      <c r="Q12" s="48"/>
      <c r="R12" s="48"/>
      <c r="S12" s="48"/>
      <c r="T12" s="20"/>
      <c r="U12" s="49"/>
      <c r="V12" s="49"/>
      <c r="W12" s="50"/>
      <c r="X12" s="148"/>
      <c r="Y12" s="148"/>
      <c r="Z12" s="20"/>
      <c r="AA12" s="20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1024">
      <c r="A13" s="18"/>
      <c r="B13" s="114" t="s">
        <v>44</v>
      </c>
      <c r="C13" s="18"/>
      <c r="D13" s="18"/>
      <c r="E13" s="21"/>
      <c r="F13" s="21"/>
      <c r="G13" s="113"/>
      <c r="H13" s="114" t="s">
        <v>54</v>
      </c>
      <c r="I13" s="18"/>
      <c r="J13" s="18"/>
      <c r="K13" s="19"/>
      <c r="L13" s="20"/>
      <c r="M13" s="20"/>
      <c r="N13" s="20"/>
      <c r="O13" s="47"/>
      <c r="P13" s="47"/>
      <c r="Q13" s="18"/>
      <c r="R13" s="18"/>
      <c r="S13" s="18"/>
      <c r="T13" s="20"/>
      <c r="U13" s="49"/>
      <c r="V13" s="49"/>
      <c r="W13" s="51"/>
      <c r="X13" s="148"/>
      <c r="Y13" s="148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1024">
      <c r="A14" s="18"/>
      <c r="B14" s="18"/>
      <c r="C14" s="18" t="s">
        <v>45</v>
      </c>
      <c r="D14" s="18"/>
      <c r="E14" s="19"/>
      <c r="F14" s="19"/>
      <c r="G14" s="19"/>
      <c r="H14" s="18"/>
      <c r="J14" s="18" t="s">
        <v>55</v>
      </c>
      <c r="K14" s="19"/>
      <c r="L14" s="20"/>
      <c r="M14" s="20"/>
      <c r="N14" s="20"/>
      <c r="O14" s="47"/>
      <c r="P14" s="47"/>
      <c r="Q14" s="18"/>
      <c r="R14" s="18"/>
      <c r="S14" s="18"/>
      <c r="T14" s="20"/>
      <c r="U14" s="49"/>
      <c r="V14" s="49"/>
      <c r="W14" s="51"/>
      <c r="X14" s="148"/>
      <c r="Y14" s="148"/>
      <c r="Z14" s="20"/>
      <c r="AA14" s="20"/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024">
      <c r="A15" s="18"/>
      <c r="B15" s="18"/>
      <c r="C15" s="18" t="s">
        <v>46</v>
      </c>
      <c r="D15" s="18"/>
      <c r="E15" s="19"/>
      <c r="F15" s="19"/>
      <c r="G15" s="19"/>
      <c r="H15" s="18"/>
      <c r="J15" s="18" t="s">
        <v>56</v>
      </c>
      <c r="K15" s="19"/>
      <c r="L15" s="20"/>
      <c r="M15" s="20"/>
      <c r="N15" s="20"/>
      <c r="O15" s="47"/>
      <c r="P15" s="47"/>
      <c r="Q15" s="18"/>
      <c r="R15" s="18"/>
      <c r="S15" s="52"/>
      <c r="T15" s="20"/>
      <c r="U15" s="49"/>
      <c r="V15" s="49"/>
      <c r="W15" s="51"/>
      <c r="X15" s="148"/>
      <c r="Y15" s="148"/>
      <c r="Z15" s="20"/>
      <c r="AA15" s="20"/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024">
      <c r="A16" s="18"/>
      <c r="B16" s="18"/>
      <c r="C16" s="18" t="s">
        <v>47</v>
      </c>
      <c r="D16" s="18"/>
      <c r="E16" s="19"/>
      <c r="F16" s="19"/>
      <c r="G16" s="19"/>
      <c r="H16" s="18"/>
      <c r="J16" s="18" t="s">
        <v>57</v>
      </c>
      <c r="K16" s="19"/>
      <c r="L16" s="20"/>
      <c r="M16" s="20"/>
      <c r="N16" s="20"/>
      <c r="O16" s="47"/>
      <c r="P16" s="47"/>
      <c r="Q16" s="18"/>
      <c r="R16" s="18"/>
      <c r="S16" s="52"/>
      <c r="T16" s="20"/>
      <c r="U16" s="49"/>
      <c r="V16" s="49"/>
      <c r="W16" s="51"/>
      <c r="X16" s="148"/>
      <c r="Y16" s="148"/>
      <c r="Z16" s="20"/>
      <c r="AA16" s="20"/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>
      <c r="A17" s="18"/>
      <c r="B17" s="18"/>
      <c r="C17" s="18" t="s">
        <v>107</v>
      </c>
      <c r="D17" s="18"/>
      <c r="E17" s="19"/>
      <c r="F17" s="19"/>
      <c r="G17" s="19"/>
      <c r="H17" s="18"/>
      <c r="J17" s="18" t="s">
        <v>58</v>
      </c>
      <c r="K17" s="19"/>
      <c r="L17" s="20"/>
      <c r="M17" s="20"/>
      <c r="N17" s="20"/>
      <c r="O17" s="47"/>
      <c r="P17" s="47"/>
      <c r="Q17" s="18"/>
      <c r="R17" s="18"/>
      <c r="S17" s="52"/>
      <c r="T17" s="20"/>
      <c r="U17" s="49"/>
      <c r="V17" s="49"/>
      <c r="W17" s="51"/>
      <c r="X17" s="148"/>
      <c r="Y17" s="148"/>
      <c r="Z17" s="20"/>
      <c r="AA17" s="20"/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>
      <c r="A18" s="18"/>
      <c r="B18" s="18"/>
      <c r="C18" s="18" t="s">
        <v>48</v>
      </c>
      <c r="D18" s="18"/>
      <c r="E18" s="19"/>
      <c r="F18" s="19"/>
      <c r="G18" s="19"/>
      <c r="H18" s="18"/>
      <c r="J18" s="18"/>
      <c r="K18" s="19"/>
      <c r="L18" s="20"/>
      <c r="M18" s="20"/>
      <c r="N18" s="20"/>
      <c r="O18" s="47"/>
      <c r="P18" s="47"/>
      <c r="Q18" s="18"/>
      <c r="R18" s="18"/>
      <c r="S18" s="52"/>
      <c r="T18" s="20"/>
      <c r="U18" s="49"/>
      <c r="V18" s="49"/>
      <c r="W18" s="51"/>
      <c r="X18" s="148"/>
      <c r="Y18" s="148"/>
      <c r="Z18" s="20"/>
      <c r="AA18" s="20"/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>
      <c r="A19" s="18"/>
      <c r="B19" s="18"/>
      <c r="C19" s="18"/>
      <c r="D19" s="18"/>
      <c r="E19" s="19"/>
      <c r="F19" s="19"/>
      <c r="G19" s="19"/>
      <c r="H19" s="18"/>
      <c r="I19" s="18"/>
      <c r="J19" s="18"/>
      <c r="K19" s="19"/>
      <c r="L19" s="20"/>
      <c r="M19" s="20"/>
      <c r="N19" s="20"/>
      <c r="O19" s="47"/>
      <c r="P19" s="47"/>
      <c r="Q19" s="18"/>
      <c r="R19" s="18"/>
      <c r="S19" s="18"/>
      <c r="T19" s="20"/>
      <c r="U19" s="49"/>
      <c r="V19" s="49"/>
      <c r="W19" s="51"/>
      <c r="X19" s="148"/>
      <c r="Y19" s="148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>
      <c r="A20" s="18"/>
      <c r="B20" s="114" t="s">
        <v>49</v>
      </c>
      <c r="C20" s="18"/>
      <c r="D20" s="18"/>
      <c r="E20" s="19"/>
      <c r="F20" s="19"/>
      <c r="G20" s="19"/>
      <c r="H20" s="114" t="s">
        <v>59</v>
      </c>
      <c r="I20" s="18"/>
      <c r="J20" s="18"/>
      <c r="K20" s="19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48"/>
      <c r="Y20" s="148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>
      <c r="A21" s="18"/>
      <c r="B21" s="18"/>
      <c r="C21" s="18" t="s">
        <v>50</v>
      </c>
      <c r="D21" s="18"/>
      <c r="E21" s="19"/>
      <c r="F21" s="19"/>
      <c r="G21" s="19"/>
      <c r="H21" s="18"/>
      <c r="J21" s="18" t="s">
        <v>60</v>
      </c>
      <c r="K21" s="18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148"/>
      <c r="Y21" s="148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>
      <c r="A22" s="18"/>
      <c r="B22" s="18"/>
      <c r="C22" s="18" t="s">
        <v>51</v>
      </c>
      <c r="D22" s="18"/>
      <c r="E22" s="19"/>
      <c r="F22" s="19"/>
      <c r="G22" s="19"/>
      <c r="H22" s="18"/>
      <c r="J22" s="18" t="s">
        <v>61</v>
      </c>
      <c r="K22" s="18"/>
      <c r="L22" s="20"/>
      <c r="M22" s="20"/>
      <c r="N22" s="20"/>
      <c r="O22" s="47"/>
      <c r="P22" s="47"/>
      <c r="Q22" s="18"/>
      <c r="R22" s="18"/>
      <c r="S22" s="18"/>
      <c r="T22" s="20"/>
      <c r="U22" s="49"/>
      <c r="V22" s="49"/>
      <c r="W22" s="51"/>
      <c r="X22" s="148"/>
      <c r="Y22" s="148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>
      <c r="A23" s="18"/>
      <c r="B23" s="18"/>
      <c r="C23" s="18" t="s">
        <v>52</v>
      </c>
      <c r="D23" s="18"/>
      <c r="E23" s="19"/>
      <c r="F23" s="19"/>
      <c r="G23" s="19"/>
      <c r="H23" s="18"/>
      <c r="J23" s="18" t="s">
        <v>62</v>
      </c>
      <c r="K23" s="18"/>
      <c r="L23" s="20"/>
      <c r="M23" s="20"/>
      <c r="N23" s="20"/>
      <c r="O23" s="47"/>
      <c r="P23" s="47"/>
      <c r="Q23" s="18"/>
      <c r="R23" s="18"/>
      <c r="S23" s="18"/>
      <c r="T23" s="20"/>
      <c r="U23" s="49"/>
      <c r="V23" s="49"/>
      <c r="W23" s="51"/>
      <c r="X23" s="148"/>
      <c r="Y23" s="148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>
      <c r="A24" s="18"/>
      <c r="B24" s="18"/>
      <c r="C24" s="18" t="s">
        <v>53</v>
      </c>
      <c r="D24" s="18"/>
      <c r="E24" s="19"/>
      <c r="F24" s="19"/>
      <c r="G24" s="19"/>
      <c r="H24" s="18"/>
      <c r="J24" s="18" t="s">
        <v>63</v>
      </c>
      <c r="K24" s="18"/>
      <c r="L24" s="20"/>
      <c r="M24" s="20"/>
      <c r="N24" s="20"/>
      <c r="O24" s="47"/>
      <c r="P24" s="47"/>
      <c r="Q24" s="18"/>
      <c r="R24" s="18"/>
      <c r="S24" s="18"/>
      <c r="T24" s="20"/>
      <c r="U24" s="49"/>
      <c r="V24" s="49"/>
      <c r="W24" s="51"/>
      <c r="X24" s="148"/>
      <c r="Y24" s="148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>
      <c r="A25" s="18"/>
      <c r="B25" s="18"/>
      <c r="C25" s="18"/>
      <c r="D25" s="18"/>
      <c r="E25" s="19"/>
      <c r="F25" s="19"/>
      <c r="G25" s="19"/>
      <c r="H25" s="18"/>
      <c r="J25" s="18" t="s">
        <v>64</v>
      </c>
      <c r="K25" s="18"/>
      <c r="L25" s="20"/>
      <c r="M25" s="20"/>
      <c r="N25" s="20"/>
      <c r="O25" s="47"/>
      <c r="P25" s="47"/>
      <c r="Q25" s="18"/>
      <c r="R25" s="18"/>
      <c r="S25" s="18"/>
      <c r="T25" s="20"/>
      <c r="U25" s="49"/>
      <c r="V25" s="49"/>
      <c r="W25" s="51"/>
      <c r="X25" s="148"/>
      <c r="Y25" s="148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>
      <c r="A26" s="18"/>
      <c r="B26" s="18"/>
      <c r="C26" s="18"/>
      <c r="D26" s="18"/>
      <c r="E26" s="19"/>
      <c r="F26" s="19"/>
      <c r="G26" s="19"/>
      <c r="H26" s="19"/>
      <c r="I26" s="18"/>
      <c r="J26" s="20"/>
      <c r="K26" s="20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53"/>
      <c r="Y26" s="51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>
      <c r="A27" s="18"/>
      <c r="B27" s="18"/>
      <c r="C27" s="18"/>
      <c r="D27" s="18"/>
      <c r="E27" s="19"/>
      <c r="F27" s="19"/>
      <c r="G27" s="19"/>
      <c r="H27" s="19"/>
      <c r="I27" s="18"/>
      <c r="J27" s="20"/>
      <c r="K27" s="20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53"/>
      <c r="Y27" s="51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>
      <c r="A28" s="18"/>
      <c r="B28" s="18"/>
      <c r="C28" s="18"/>
      <c r="D28" s="18"/>
      <c r="E28" s="19"/>
      <c r="F28" s="19"/>
      <c r="G28" s="19"/>
      <c r="H28" s="19"/>
      <c r="I28" s="18"/>
      <c r="J28" s="20"/>
      <c r="K28" s="20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53"/>
      <c r="Y28" s="51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>
      <c r="A29" s="18"/>
      <c r="B29" s="18"/>
      <c r="C29" s="18"/>
      <c r="D29" s="18"/>
      <c r="E29" s="19"/>
      <c r="F29" s="19"/>
      <c r="G29" s="19"/>
      <c r="H29" s="19"/>
      <c r="I29" s="18"/>
      <c r="J29" s="20"/>
      <c r="K29" s="20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53"/>
      <c r="Y29" s="51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>
      <c r="A30" s="18"/>
      <c r="B30" s="18"/>
      <c r="C30" s="18"/>
      <c r="D30" s="18"/>
      <c r="E30" s="19"/>
      <c r="F30" s="19"/>
      <c r="G30" s="19"/>
      <c r="H30" s="19"/>
      <c r="I30" s="18"/>
      <c r="J30" s="20"/>
      <c r="K30" s="20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53"/>
      <c r="Y30" s="51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>
      <c r="A31" s="18"/>
      <c r="B31" s="18"/>
      <c r="C31" s="18"/>
      <c r="D31" s="18"/>
      <c r="E31" s="19"/>
      <c r="F31" s="19"/>
      <c r="G31" s="19"/>
      <c r="H31" s="19"/>
      <c r="I31" s="18"/>
      <c r="J31" s="20"/>
      <c r="K31" s="20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53"/>
      <c r="Y31" s="51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>
      <c r="A32" s="18"/>
      <c r="B32" s="18"/>
      <c r="C32" s="18"/>
      <c r="D32" s="18"/>
      <c r="E32" s="19"/>
      <c r="F32" s="19"/>
      <c r="G32" s="19"/>
      <c r="H32" s="19"/>
      <c r="I32" s="18"/>
      <c r="J32" s="20"/>
      <c r="K32" s="20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53"/>
      <c r="Y32" s="51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>
      <c r="A35" s="18"/>
      <c r="B35" s="18"/>
      <c r="C35" s="18"/>
      <c r="D35" s="18"/>
      <c r="E35" s="19"/>
      <c r="F35" s="19"/>
      <c r="G35" s="19"/>
      <c r="H35" s="19"/>
      <c r="I35" s="18"/>
      <c r="J35" s="20"/>
      <c r="K35" s="20"/>
      <c r="L35" s="20"/>
      <c r="M35" s="20"/>
      <c r="N35" s="20"/>
      <c r="O35" s="47"/>
      <c r="P35" s="47"/>
      <c r="Q35" s="18"/>
      <c r="R35" s="18"/>
      <c r="S35" s="18"/>
      <c r="T35" s="20"/>
      <c r="U35" s="49"/>
      <c r="V35" s="49"/>
      <c r="W35" s="51"/>
      <c r="X35" s="53"/>
      <c r="Y35" s="51"/>
      <c r="Z35" s="20"/>
      <c r="AA35" s="20"/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1024">
      <c r="A36" s="18"/>
      <c r="B36" s="18"/>
      <c r="C36" s="18"/>
      <c r="D36" s="18"/>
      <c r="E36" s="19"/>
      <c r="F36" s="19"/>
      <c r="G36" s="19"/>
      <c r="H36" s="19"/>
      <c r="I36" s="18"/>
      <c r="J36" s="20"/>
      <c r="K36" s="20"/>
      <c r="L36" s="20"/>
      <c r="M36" s="20"/>
      <c r="N36" s="20"/>
      <c r="O36" s="47"/>
      <c r="P36" s="47"/>
      <c r="Q36" s="18"/>
      <c r="R36" s="18"/>
      <c r="S36" s="18"/>
      <c r="T36" s="20"/>
      <c r="U36" s="49"/>
      <c r="V36" s="49"/>
      <c r="W36" s="51"/>
      <c r="X36" s="53"/>
      <c r="Y36" s="51"/>
      <c r="Z36" s="20"/>
      <c r="AA36" s="20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1024">
      <c r="A37" s="18"/>
      <c r="B37" s="18"/>
      <c r="C37" s="18"/>
      <c r="D37" s="18"/>
      <c r="E37" s="19"/>
      <c r="F37" s="19"/>
      <c r="G37" s="19"/>
      <c r="H37" s="19"/>
      <c r="I37" s="18"/>
      <c r="J37" s="20"/>
      <c r="K37" s="20"/>
      <c r="L37" s="20"/>
      <c r="M37" s="20"/>
      <c r="N37" s="20"/>
      <c r="O37" s="47"/>
      <c r="P37" s="47"/>
      <c r="Q37" s="18"/>
      <c r="R37" s="18"/>
      <c r="S37" s="18"/>
      <c r="T37" s="20"/>
      <c r="U37" s="49"/>
      <c r="V37" s="49"/>
      <c r="W37" s="51"/>
      <c r="X37" s="53"/>
      <c r="Y37" s="51"/>
      <c r="Z37" s="20"/>
      <c r="AA37" s="20"/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1024">
      <c r="A38" s="18"/>
      <c r="B38" s="18"/>
      <c r="C38" s="18"/>
      <c r="D38" s="18"/>
      <c r="E38" s="19"/>
      <c r="F38" s="19"/>
      <c r="G38" s="19"/>
      <c r="H38" s="19"/>
      <c r="I38" s="18"/>
      <c r="J38" s="20"/>
      <c r="K38" s="20"/>
      <c r="L38" s="20"/>
      <c r="M38" s="20"/>
      <c r="N38" s="20"/>
      <c r="O38" s="47"/>
      <c r="P38" s="47"/>
      <c r="Q38" s="18"/>
      <c r="R38" s="18"/>
      <c r="S38" s="18"/>
      <c r="T38" s="20"/>
      <c r="U38" s="49"/>
      <c r="V38" s="49"/>
      <c r="W38" s="51"/>
      <c r="X38" s="53"/>
      <c r="Y38" s="51"/>
      <c r="Z38" s="20"/>
      <c r="AA38" s="20"/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1024">
      <c r="A39" s="18"/>
      <c r="B39" s="18"/>
      <c r="C39" s="18"/>
      <c r="D39" s="18"/>
      <c r="E39" s="19"/>
      <c r="F39" s="19"/>
      <c r="G39" s="19"/>
      <c r="H39" s="19"/>
      <c r="I39" s="18"/>
      <c r="J39" s="20"/>
      <c r="K39" s="20"/>
      <c r="L39" s="20"/>
      <c r="M39" s="20"/>
      <c r="N39" s="20"/>
      <c r="O39" s="47"/>
      <c r="P39" s="47"/>
      <c r="Q39" s="18"/>
      <c r="R39" s="18"/>
      <c r="S39" s="18"/>
      <c r="T39" s="20"/>
      <c r="U39" s="49"/>
      <c r="V39" s="49"/>
      <c r="W39" s="51"/>
      <c r="X39" s="53"/>
      <c r="Y39" s="51"/>
      <c r="Z39" s="20"/>
      <c r="AA39" s="20"/>
      <c r="AB39" s="20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1024" s="22" customFormat="1">
      <c r="E40" s="19"/>
      <c r="F40" s="23"/>
      <c r="G40" s="23"/>
      <c r="H40" s="23"/>
      <c r="J40" s="24"/>
      <c r="K40" s="24"/>
      <c r="L40" s="24"/>
      <c r="M40" s="24"/>
      <c r="N40" s="24"/>
      <c r="O40" s="54"/>
      <c r="P40" s="54"/>
      <c r="T40" s="24"/>
      <c r="U40" s="55"/>
      <c r="V40" s="55"/>
      <c r="W40" s="56"/>
      <c r="X40" s="57"/>
      <c r="Y40" s="56"/>
      <c r="Z40" s="24"/>
      <c r="AA40" s="24"/>
      <c r="AB40" s="24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2" customFormat="1">
      <c r="E41" s="19"/>
      <c r="F41" s="23"/>
      <c r="G41" s="23"/>
      <c r="H41" s="23"/>
      <c r="J41" s="24"/>
      <c r="K41" s="24"/>
      <c r="L41" s="24"/>
      <c r="M41" s="24"/>
      <c r="N41" s="24"/>
      <c r="O41" s="54"/>
      <c r="P41" s="54"/>
      <c r="T41" s="24"/>
      <c r="U41" s="55"/>
      <c r="V41" s="55"/>
      <c r="W41" s="56"/>
      <c r="X41" s="57"/>
      <c r="Y41" s="56"/>
      <c r="Z41" s="24"/>
      <c r="AA41" s="24"/>
      <c r="AB41" s="2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2" customFormat="1">
      <c r="E42" s="19"/>
      <c r="F42" s="23"/>
      <c r="G42" s="23"/>
      <c r="H42" s="23"/>
      <c r="J42" s="24"/>
      <c r="K42" s="24"/>
      <c r="L42" s="24"/>
      <c r="M42" s="24"/>
      <c r="N42" s="24"/>
      <c r="O42" s="54"/>
      <c r="P42" s="54"/>
      <c r="T42" s="24"/>
      <c r="U42" s="55"/>
      <c r="V42" s="55"/>
      <c r="W42" s="56"/>
      <c r="X42" s="57"/>
      <c r="Y42" s="56"/>
      <c r="Z42" s="24"/>
      <c r="AA42" s="24"/>
      <c r="AB42" s="2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2" customFormat="1">
      <c r="E43" s="19"/>
      <c r="F43" s="23"/>
      <c r="G43" s="23"/>
      <c r="H43" s="23"/>
      <c r="J43" s="24"/>
      <c r="K43" s="24"/>
      <c r="L43" s="24"/>
      <c r="M43" s="24"/>
      <c r="N43" s="24"/>
      <c r="O43" s="54"/>
      <c r="P43" s="54"/>
      <c r="T43" s="24"/>
      <c r="U43" s="55"/>
      <c r="V43" s="55"/>
      <c r="W43" s="56"/>
      <c r="X43" s="57"/>
      <c r="Y43" s="56"/>
      <c r="Z43" s="24"/>
      <c r="AA43" s="24"/>
      <c r="AB43" s="2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2" customFormat="1">
      <c r="E44" s="19"/>
      <c r="F44" s="23"/>
      <c r="G44" s="23"/>
      <c r="H44" s="23"/>
      <c r="J44" s="24"/>
      <c r="K44" s="24"/>
      <c r="L44" s="24"/>
      <c r="M44" s="24"/>
      <c r="N44" s="24"/>
      <c r="O44" s="54"/>
      <c r="P44" s="54"/>
      <c r="T44" s="24"/>
      <c r="U44" s="55"/>
      <c r="V44" s="55"/>
      <c r="W44" s="56"/>
      <c r="X44" s="57"/>
      <c r="Y44" s="56"/>
      <c r="Z44" s="24"/>
      <c r="AA44" s="24"/>
      <c r="AB44" s="2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2" customFormat="1">
      <c r="E45" s="19"/>
      <c r="F45" s="23"/>
      <c r="G45" s="23"/>
      <c r="H45" s="23"/>
      <c r="J45" s="24"/>
      <c r="K45" s="24"/>
      <c r="L45" s="24"/>
      <c r="M45" s="24"/>
      <c r="N45" s="24"/>
      <c r="O45" s="54"/>
      <c r="P45" s="54"/>
      <c r="T45" s="24"/>
      <c r="U45" s="55"/>
      <c r="V45" s="55"/>
      <c r="W45" s="56"/>
      <c r="X45" s="57"/>
      <c r="Y45" s="56"/>
      <c r="Z45" s="24"/>
      <c r="AA45" s="24"/>
      <c r="AB45" s="2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2" customFormat="1">
      <c r="E46" s="19"/>
      <c r="F46" s="23"/>
      <c r="G46" s="23"/>
      <c r="H46" s="23"/>
      <c r="J46" s="24"/>
      <c r="K46" s="24"/>
      <c r="L46" s="24"/>
      <c r="M46" s="24"/>
      <c r="N46" s="24"/>
      <c r="O46" s="54"/>
      <c r="P46" s="54"/>
      <c r="T46" s="24"/>
      <c r="U46" s="55"/>
      <c r="V46" s="55"/>
      <c r="W46" s="56"/>
      <c r="X46" s="57"/>
      <c r="Y46" s="56"/>
      <c r="Z46" s="24"/>
      <c r="AA46" s="24"/>
      <c r="AB46" s="2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6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9"/>
      <c r="F48" s="23"/>
      <c r="G48" s="23"/>
      <c r="H48" s="23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6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9"/>
      <c r="F49" s="23"/>
      <c r="G49" s="23"/>
      <c r="H49" s="23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6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9"/>
      <c r="F50" s="23"/>
      <c r="G50" s="23"/>
      <c r="H50" s="23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6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9"/>
      <c r="F51" s="23"/>
      <c r="G51" s="23"/>
      <c r="H51" s="23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6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9"/>
      <c r="F52" s="23"/>
      <c r="G52" s="23"/>
      <c r="H52" s="23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6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8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6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8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8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8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E57" s="18"/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E58" s="18"/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E59" s="18"/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E60" s="18"/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E61" s="18"/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2" customFormat="1"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2" customFormat="1"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2" customFormat="1"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2" customFormat="1"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2" customFormat="1">
      <c r="J81" s="24"/>
      <c r="K81" s="24"/>
      <c r="L81" s="24"/>
      <c r="M81" s="24"/>
      <c r="N81" s="24"/>
      <c r="O81" s="54"/>
      <c r="P81" s="54"/>
      <c r="T81" s="24"/>
      <c r="U81" s="55"/>
      <c r="V81" s="55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2" customFormat="1">
      <c r="J82" s="24"/>
      <c r="K82" s="24"/>
      <c r="L82" s="24"/>
      <c r="M82" s="24"/>
      <c r="N82" s="24"/>
      <c r="O82" s="54"/>
      <c r="P82" s="54"/>
      <c r="T82" s="24"/>
      <c r="U82" s="55"/>
      <c r="V82" s="55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2" customFormat="1">
      <c r="J83" s="24"/>
      <c r="K83" s="24"/>
      <c r="L83" s="24"/>
      <c r="M83" s="24"/>
      <c r="N83" s="24"/>
      <c r="O83" s="54"/>
      <c r="P83" s="54"/>
      <c r="T83" s="24"/>
      <c r="U83" s="55"/>
      <c r="V83" s="55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2" customFormat="1">
      <c r="J84" s="24"/>
      <c r="K84" s="24"/>
      <c r="L84" s="24"/>
      <c r="M84" s="24"/>
      <c r="N84" s="24"/>
      <c r="O84" s="54"/>
      <c r="P84" s="54"/>
      <c r="T84" s="24"/>
      <c r="U84" s="55"/>
      <c r="V84" s="55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2" customFormat="1">
      <c r="J85" s="24"/>
      <c r="K85" s="24"/>
      <c r="L85" s="24"/>
      <c r="M85" s="24"/>
      <c r="N85" s="24"/>
      <c r="O85" s="54"/>
      <c r="P85" s="54"/>
      <c r="T85" s="24"/>
      <c r="U85" s="55"/>
      <c r="V85" s="55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2" customFormat="1">
      <c r="O86" s="54"/>
      <c r="P86" s="54"/>
      <c r="U86" s="56"/>
      <c r="V86" s="56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2" customFormat="1">
      <c r="O87" s="54"/>
      <c r="P87" s="54"/>
      <c r="U87" s="56"/>
      <c r="V87" s="56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2" customFormat="1">
      <c r="O88" s="54"/>
      <c r="P88" s="54"/>
      <c r="U88" s="56"/>
      <c r="V88" s="56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2" customFormat="1">
      <c r="O89" s="54"/>
      <c r="P89" s="54"/>
      <c r="U89" s="56"/>
      <c r="V89" s="56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2" customFormat="1">
      <c r="O90" s="54"/>
      <c r="P90" s="54"/>
      <c r="U90" s="56"/>
      <c r="V90" s="56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2" customFormat="1">
      <c r="O91" s="54"/>
      <c r="P91" s="54"/>
      <c r="U91" s="56"/>
      <c r="V91" s="56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2" customFormat="1">
      <c r="O92" s="54"/>
      <c r="P92" s="54"/>
      <c r="U92" s="56"/>
      <c r="V92" s="56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2" customFormat="1">
      <c r="O169" s="54"/>
      <c r="P169" s="54"/>
      <c r="U169" s="56"/>
      <c r="V169" s="56"/>
      <c r="W169" s="56"/>
      <c r="X169" s="56"/>
      <c r="Y169" s="56"/>
      <c r="Z169" s="24"/>
      <c r="AA169" s="24"/>
      <c r="AB169" s="2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2" customFormat="1">
      <c r="O170" s="54"/>
      <c r="P170" s="54"/>
      <c r="U170" s="56"/>
      <c r="V170" s="56"/>
      <c r="W170" s="56"/>
      <c r="X170" s="56"/>
      <c r="Y170" s="56"/>
      <c r="Z170" s="24"/>
      <c r="AA170" s="24"/>
      <c r="AB170" s="2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2" customFormat="1">
      <c r="O171" s="54"/>
      <c r="P171" s="54"/>
      <c r="U171" s="56"/>
      <c r="V171" s="56"/>
      <c r="W171" s="56"/>
      <c r="X171" s="56"/>
      <c r="Y171" s="56"/>
      <c r="Z171" s="24"/>
      <c r="AA171" s="24"/>
      <c r="AB171" s="2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2" customFormat="1">
      <c r="O172" s="54"/>
      <c r="P172" s="54"/>
      <c r="U172" s="56"/>
      <c r="V172" s="56"/>
      <c r="W172" s="56"/>
      <c r="X172" s="56"/>
      <c r="Y172" s="56"/>
      <c r="Z172" s="24"/>
      <c r="AA172" s="24"/>
      <c r="AB172" s="2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2" customFormat="1">
      <c r="O173" s="54"/>
      <c r="P173" s="54"/>
      <c r="U173" s="56"/>
      <c r="V173" s="56"/>
      <c r="W173" s="56"/>
      <c r="X173" s="56"/>
      <c r="Y173" s="56"/>
      <c r="Z173" s="24"/>
      <c r="AA173" s="24"/>
      <c r="AB173" s="2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</sheetData>
  <mergeCells count="3">
    <mergeCell ref="C1:E1"/>
    <mergeCell ref="M1:Y1"/>
    <mergeCell ref="X12:Y25"/>
  </mergeCells>
  <hyperlinks>
    <hyperlink ref="N4" r:id="rId1" xr:uid="{A6CB6521-7331-4496-A959-EC6C3E6CEA9B}"/>
    <hyperlink ref="N5" r:id="rId2" xr:uid="{AD2C9EA3-C190-4CB4-8422-0D690033B134}"/>
    <hyperlink ref="N6" r:id="rId3" xr:uid="{8663D4D0-BA30-4C80-B5E2-273B4F13A93D}"/>
    <hyperlink ref="N10" r:id="rId4" xr:uid="{D66442CA-D643-48EF-BA24-49C48F250C66}"/>
    <hyperlink ref="N7" r:id="rId5" xr:uid="{D6519C17-CA32-476B-AFDF-FB039011C3A7}"/>
    <hyperlink ref="N8" r:id="rId6" xr:uid="{8F7AF31C-2CCC-4949-B86A-5259DC0826B1}"/>
    <hyperlink ref="N9" r:id="rId7" xr:uid="{A8D48902-8606-4ACC-B88D-D6FA9EE4B006}"/>
  </hyperlinks>
  <pageMargins left="0" right="0" top="0.39370078740157505" bottom="0.39370078740157505" header="0" footer="0"/>
  <pageSetup paperSize="9" fitToWidth="0" fitToHeight="0" pageOrder="overThenDown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1"/>
  <sheetViews>
    <sheetView zoomScale="95" zoomScaleNormal="95" workbookViewId="0">
      <selection activeCell="A7" sqref="A7"/>
    </sheetView>
  </sheetViews>
  <sheetFormatPr baseColWidth="10" defaultColWidth="11.453125" defaultRowHeight="14"/>
  <cols>
    <col min="1" max="1" width="3.54296875" style="81" customWidth="1"/>
    <col min="2" max="2" width="16.81640625" style="80" customWidth="1"/>
    <col min="3" max="3" width="8.81640625" style="80" customWidth="1"/>
    <col min="4" max="4" width="4.54296875" style="80" customWidth="1"/>
    <col min="5" max="5" width="39.26953125" style="80" customWidth="1"/>
    <col min="6" max="6" width="12.1796875" style="80" customWidth="1"/>
    <col min="7" max="7" width="9" style="80" customWidth="1"/>
    <col min="8" max="8" width="9.453125" style="80" customWidth="1"/>
    <col min="9" max="9" width="10.1796875" style="82" customWidth="1"/>
    <col min="10" max="10" width="10.54296875" style="80" customWidth="1"/>
    <col min="11" max="11" width="14.453125" style="80" customWidth="1"/>
    <col min="12" max="12" width="10.81640625" style="80" customWidth="1"/>
    <col min="13" max="13" width="16.1796875" style="80" customWidth="1"/>
    <col min="14" max="14" width="23.453125" style="83" customWidth="1"/>
    <col min="15" max="15" width="19.453125" style="84" customWidth="1"/>
    <col min="16" max="16" width="26.7265625" style="84" customWidth="1"/>
    <col min="17" max="17" width="20.54296875" style="80" customWidth="1"/>
    <col min="18" max="18" width="51.26953125" style="80" customWidth="1"/>
    <col min="19" max="19" width="0.26953125" style="84" hidden="1" customWidth="1"/>
    <col min="20" max="20" width="21.54296875" style="80" hidden="1" customWidth="1"/>
    <col min="21" max="21" width="3.26953125" style="80" hidden="1" customWidth="1"/>
    <col min="22" max="22" width="9.453125" style="80" hidden="1" customWidth="1"/>
    <col min="23" max="23" width="7.7265625" style="80" hidden="1" customWidth="1"/>
    <col min="24" max="24" width="0.1796875" style="80" hidden="1" customWidth="1"/>
    <col min="25" max="25" width="33.26953125" style="80" customWidth="1"/>
    <col min="26" max="64" width="12.1796875" style="80" customWidth="1"/>
    <col min="65" max="1023" width="12.1796875" style="58" customWidth="1"/>
    <col min="1024" max="1024" width="12.54296875" style="58" customWidth="1"/>
    <col min="1025" max="16384" width="11.453125" style="58"/>
  </cols>
  <sheetData>
    <row r="1" spans="1:64" ht="111" customHeight="1">
      <c r="A1" s="89"/>
      <c r="B1" s="58"/>
      <c r="C1" s="153"/>
      <c r="D1" s="153"/>
      <c r="E1" s="153"/>
      <c r="F1" s="90"/>
      <c r="G1" s="90"/>
      <c r="H1" s="91"/>
      <c r="I1" s="91"/>
      <c r="J1" s="91"/>
      <c r="K1" s="92"/>
      <c r="L1" s="152" t="s">
        <v>128</v>
      </c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s="66" customFormat="1" ht="20.25" customHeight="1">
      <c r="A2" s="93"/>
      <c r="B2" s="94"/>
      <c r="C2" s="95"/>
      <c r="D2" s="94"/>
      <c r="E2" s="96"/>
      <c r="F2" s="96"/>
      <c r="G2" s="97"/>
      <c r="H2" s="97"/>
      <c r="I2" s="97"/>
      <c r="J2" s="98"/>
      <c r="K2" s="99"/>
      <c r="L2" s="59"/>
      <c r="M2" s="60"/>
      <c r="N2" s="62"/>
      <c r="O2" s="63"/>
      <c r="P2" s="60"/>
      <c r="Q2" s="62"/>
      <c r="R2" s="61"/>
      <c r="S2" s="64"/>
      <c r="T2" s="60"/>
      <c r="U2" s="62"/>
      <c r="V2" s="62"/>
      <c r="W2" s="65"/>
    </row>
    <row r="3" spans="1:64" s="68" customFormat="1" ht="37.5" customHeight="1">
      <c r="A3" s="150"/>
      <c r="B3" s="150" t="s">
        <v>65</v>
      </c>
      <c r="C3" s="154" t="s">
        <v>66</v>
      </c>
      <c r="D3" s="154" t="s">
        <v>1</v>
      </c>
      <c r="E3" s="150" t="s">
        <v>0</v>
      </c>
      <c r="F3" s="156" t="s">
        <v>133</v>
      </c>
      <c r="G3" s="158" t="s">
        <v>77</v>
      </c>
      <c r="H3" s="159" t="s">
        <v>74</v>
      </c>
      <c r="I3" s="159" t="s">
        <v>75</v>
      </c>
      <c r="J3" s="159" t="s">
        <v>76</v>
      </c>
      <c r="K3" s="159" t="s">
        <v>104</v>
      </c>
      <c r="L3" s="149" t="s">
        <v>67</v>
      </c>
      <c r="M3" s="149"/>
      <c r="N3" s="149"/>
      <c r="O3" s="149" t="s">
        <v>68</v>
      </c>
      <c r="P3" s="149"/>
      <c r="Q3" s="161" t="s">
        <v>78</v>
      </c>
      <c r="R3" s="163" t="s">
        <v>25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4" s="68" customFormat="1" ht="98.25" customHeight="1">
      <c r="A4" s="151"/>
      <c r="B4" s="151"/>
      <c r="C4" s="155"/>
      <c r="D4" s="155"/>
      <c r="E4" s="151"/>
      <c r="F4" s="157"/>
      <c r="G4" s="157"/>
      <c r="H4" s="160"/>
      <c r="I4" s="160"/>
      <c r="J4" s="160"/>
      <c r="K4" s="160"/>
      <c r="L4" s="69" t="s">
        <v>69</v>
      </c>
      <c r="M4" s="70" t="s">
        <v>2</v>
      </c>
      <c r="N4" s="69" t="s">
        <v>70</v>
      </c>
      <c r="O4" s="70" t="s">
        <v>71</v>
      </c>
      <c r="P4" s="70" t="s">
        <v>72</v>
      </c>
      <c r="Q4" s="162"/>
      <c r="R4" s="164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4" s="79" customFormat="1" ht="57.75" customHeight="1">
      <c r="A5" s="71">
        <v>1</v>
      </c>
      <c r="B5" s="72" t="s">
        <v>106</v>
      </c>
      <c r="C5" s="73" t="s">
        <v>6</v>
      </c>
      <c r="D5" s="75">
        <v>2</v>
      </c>
      <c r="E5" s="72" t="s">
        <v>115</v>
      </c>
      <c r="F5" s="72" t="s">
        <v>5</v>
      </c>
      <c r="G5" s="72" t="s">
        <v>73</v>
      </c>
      <c r="H5" s="76">
        <v>44951</v>
      </c>
      <c r="I5" s="73" t="s">
        <v>110</v>
      </c>
      <c r="J5" s="73" t="s">
        <v>111</v>
      </c>
      <c r="K5" s="73" t="s">
        <v>112</v>
      </c>
      <c r="L5" s="74">
        <v>29500</v>
      </c>
      <c r="M5" s="74">
        <v>6195</v>
      </c>
      <c r="N5" s="74">
        <f t="shared" ref="N5" si="0">SUM(L5:M5)</f>
        <v>35695</v>
      </c>
      <c r="O5" s="75" t="s">
        <v>105</v>
      </c>
      <c r="P5" s="75" t="s">
        <v>113</v>
      </c>
      <c r="Q5" s="76" t="s">
        <v>114</v>
      </c>
      <c r="R5" s="77" t="s">
        <v>109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</row>
    <row r="6" spans="1:64" s="79" customFormat="1" ht="57.75" customHeight="1">
      <c r="A6" s="71">
        <v>2</v>
      </c>
      <c r="B6" s="72" t="s">
        <v>106</v>
      </c>
      <c r="C6" s="73" t="s">
        <v>6</v>
      </c>
      <c r="D6" s="75">
        <v>2</v>
      </c>
      <c r="E6" s="72" t="s">
        <v>132</v>
      </c>
      <c r="F6" s="72" t="s">
        <v>5</v>
      </c>
      <c r="G6" s="72" t="s">
        <v>73</v>
      </c>
      <c r="H6" s="76">
        <v>45035</v>
      </c>
      <c r="I6" s="73" t="s">
        <v>136</v>
      </c>
      <c r="J6" s="73" t="s">
        <v>137</v>
      </c>
      <c r="K6" s="73" t="s">
        <v>138</v>
      </c>
      <c r="L6" s="74">
        <v>3577.12</v>
      </c>
      <c r="M6" s="74">
        <v>751.2</v>
      </c>
      <c r="N6" s="74">
        <f t="shared" ref="N6" si="1">SUM(L6:M6)</f>
        <v>4328.32</v>
      </c>
      <c r="O6" s="75" t="s">
        <v>141</v>
      </c>
      <c r="P6" s="75" t="s">
        <v>139</v>
      </c>
      <c r="Q6" s="76" t="s">
        <v>140</v>
      </c>
      <c r="R6" s="77" t="s">
        <v>131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4" s="137" customFormat="1" ht="30.75" customHeight="1">
      <c r="A7" s="88"/>
      <c r="B7" s="129"/>
      <c r="C7" s="129"/>
      <c r="D7" s="129"/>
      <c r="E7" s="129"/>
      <c r="F7" s="129"/>
      <c r="G7" s="129"/>
      <c r="H7" s="130"/>
      <c r="I7" s="130"/>
      <c r="J7" s="131"/>
      <c r="K7" s="132"/>
      <c r="L7" s="131">
        <f>SUM(L5:L6)</f>
        <v>33077.120000000003</v>
      </c>
      <c r="M7" s="131">
        <f t="shared" ref="M7:N7" si="2">SUM(M5:M6)</f>
        <v>6946.2</v>
      </c>
      <c r="N7" s="131">
        <f t="shared" si="2"/>
        <v>40023.32</v>
      </c>
      <c r="O7" s="133"/>
      <c r="P7" s="129"/>
      <c r="Q7" s="134"/>
      <c r="R7" s="135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</row>
    <row r="10" spans="1:64">
      <c r="S10" s="85"/>
    </row>
    <row r="11" spans="1:64">
      <c r="S11" s="85"/>
    </row>
  </sheetData>
  <mergeCells count="17">
    <mergeCell ref="K3:K4"/>
    <mergeCell ref="L3:N3"/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ignoredErrors>
    <ignoredError sqref="I5:I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2023_2T_Contractes_NO_menors</vt:lpstr>
      <vt:lpstr>2023_2T_Contratos_NO_menores_C</vt:lpstr>
      <vt:lpstr>2023_2T Prorrogas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2024-01-31T17:50:21Z</dcterms:modified>
</cp:coreProperties>
</file>