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4_{DC420253-EAB4-4622-8C3C-1D192CCD7CE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024t4" sheetId="5" r:id="rId1"/>
    <sheet name="2024t3" sheetId="4" r:id="rId2"/>
    <sheet name="2024t2" sheetId="2" r:id="rId3"/>
    <sheet name="2024t1" sheetId="3" r:id="rId4"/>
  </sheets>
  <calcPr calcId="191029"/>
</workbook>
</file>

<file path=xl/calcChain.xml><?xml version="1.0" encoding="utf-8"?>
<calcChain xmlns="http://schemas.openxmlformats.org/spreadsheetml/2006/main">
  <c r="O24" i="5" l="1"/>
  <c r="K24" i="5"/>
  <c r="Q24" i="5" s="1"/>
  <c r="J24" i="5"/>
  <c r="P24" i="5" s="1"/>
  <c r="I24" i="5"/>
  <c r="H24" i="5"/>
  <c r="G24" i="5"/>
  <c r="T24" i="5" s="1"/>
  <c r="F24" i="5"/>
  <c r="S24" i="5" s="1"/>
  <c r="E24" i="5"/>
  <c r="L24" i="5" s="1"/>
  <c r="D24" i="5"/>
  <c r="R24" i="5" s="1"/>
  <c r="C24" i="5"/>
  <c r="B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R13" i="5"/>
  <c r="K13" i="5"/>
  <c r="O13" i="5" s="1"/>
  <c r="J13" i="5"/>
  <c r="I13" i="5"/>
  <c r="N13" i="5" s="1"/>
  <c r="H13" i="5"/>
  <c r="G13" i="5"/>
  <c r="F13" i="5"/>
  <c r="E13" i="5"/>
  <c r="D13" i="5"/>
  <c r="P13" i="5" s="1"/>
  <c r="C13" i="5"/>
  <c r="B13" i="5"/>
  <c r="P12" i="5"/>
  <c r="N12" i="5"/>
  <c r="L12" i="5"/>
  <c r="Q11" i="5"/>
  <c r="P11" i="5"/>
  <c r="O11" i="5"/>
  <c r="N11" i="5"/>
  <c r="M11" i="5"/>
  <c r="L11" i="5"/>
  <c r="M10" i="5"/>
  <c r="R9" i="5"/>
  <c r="Q9" i="5"/>
  <c r="P9" i="5"/>
  <c r="O9" i="5"/>
  <c r="N9" i="5"/>
  <c r="M9" i="5"/>
  <c r="L9" i="5"/>
  <c r="R8" i="5"/>
  <c r="Q8" i="5"/>
  <c r="O8" i="5"/>
  <c r="M8" i="5"/>
  <c r="O13" i="3"/>
  <c r="R13" i="2"/>
  <c r="Q13" i="2"/>
  <c r="P13" i="2"/>
  <c r="O13" i="2"/>
  <c r="N13" i="2"/>
  <c r="M13" i="2"/>
  <c r="L13" i="2"/>
  <c r="P12" i="2"/>
  <c r="N12" i="2"/>
  <c r="L12" i="2"/>
  <c r="Q11" i="2"/>
  <c r="P11" i="2"/>
  <c r="O11" i="2"/>
  <c r="N11" i="2"/>
  <c r="M11" i="2"/>
  <c r="L11" i="2"/>
  <c r="M10" i="2"/>
  <c r="R9" i="2"/>
  <c r="Q9" i="2"/>
  <c r="P9" i="2"/>
  <c r="O9" i="2"/>
  <c r="N9" i="2"/>
  <c r="M9" i="2"/>
  <c r="L9" i="2"/>
  <c r="R8" i="2"/>
  <c r="Q8" i="2"/>
  <c r="O8" i="2"/>
  <c r="P12" i="4"/>
  <c r="O13" i="4"/>
  <c r="M11" i="4"/>
  <c r="M8" i="4"/>
  <c r="O24" i="4"/>
  <c r="K24" i="4"/>
  <c r="Q24" i="4" s="1"/>
  <c r="J24" i="4"/>
  <c r="P24" i="4" s="1"/>
  <c r="I24" i="4"/>
  <c r="H24" i="4"/>
  <c r="G24" i="4"/>
  <c r="T24" i="4" s="1"/>
  <c r="F24" i="4"/>
  <c r="S24" i="4" s="1"/>
  <c r="E24" i="4"/>
  <c r="L24" i="4" s="1"/>
  <c r="D24" i="4"/>
  <c r="R24" i="4" s="1"/>
  <c r="C24" i="4"/>
  <c r="B24" i="4"/>
  <c r="T23" i="4"/>
  <c r="S23" i="4"/>
  <c r="R23" i="4"/>
  <c r="Q23" i="4"/>
  <c r="P23" i="4"/>
  <c r="O23" i="4"/>
  <c r="N23" i="4"/>
  <c r="M23" i="4"/>
  <c r="L23" i="4"/>
  <c r="T22" i="4"/>
  <c r="S22" i="4"/>
  <c r="R22" i="4"/>
  <c r="Q22" i="4"/>
  <c r="P22" i="4"/>
  <c r="N22" i="4"/>
  <c r="M22" i="4"/>
  <c r="L22" i="4"/>
  <c r="T21" i="4"/>
  <c r="S21" i="4"/>
  <c r="R21" i="4"/>
  <c r="Q21" i="4"/>
  <c r="P21" i="4"/>
  <c r="O21" i="4"/>
  <c r="N21" i="4"/>
  <c r="M21" i="4"/>
  <c r="L21" i="4"/>
  <c r="T20" i="4"/>
  <c r="S20" i="4"/>
  <c r="R20" i="4"/>
  <c r="Q20" i="4"/>
  <c r="P20" i="4"/>
  <c r="O20" i="4"/>
  <c r="N20" i="4"/>
  <c r="M20" i="4"/>
  <c r="L20" i="4"/>
  <c r="K13" i="4"/>
  <c r="J13" i="4"/>
  <c r="I13" i="4"/>
  <c r="N13" i="4" s="1"/>
  <c r="H13" i="4"/>
  <c r="G13" i="4"/>
  <c r="F13" i="4"/>
  <c r="E13" i="4"/>
  <c r="Q13" i="4" s="1"/>
  <c r="D13" i="4"/>
  <c r="P13" i="4" s="1"/>
  <c r="C13" i="4"/>
  <c r="B13" i="4"/>
  <c r="N12" i="4"/>
  <c r="L12" i="4"/>
  <c r="Q11" i="4"/>
  <c r="P11" i="4"/>
  <c r="O11" i="4"/>
  <c r="N11" i="4"/>
  <c r="L11" i="4"/>
  <c r="M10" i="4"/>
  <c r="R9" i="4"/>
  <c r="Q9" i="4"/>
  <c r="P9" i="4"/>
  <c r="O9" i="4"/>
  <c r="N9" i="4"/>
  <c r="M9" i="4"/>
  <c r="L9" i="4"/>
  <c r="R8" i="4"/>
  <c r="Q8" i="4"/>
  <c r="O8" i="4"/>
  <c r="Q24" i="3"/>
  <c r="P24" i="3"/>
  <c r="O24" i="3"/>
  <c r="M24" i="3"/>
  <c r="K24" i="3"/>
  <c r="J24" i="3"/>
  <c r="I24" i="3"/>
  <c r="H24" i="3"/>
  <c r="G24" i="3"/>
  <c r="T24" i="3" s="1"/>
  <c r="F24" i="3"/>
  <c r="S24" i="3" s="1"/>
  <c r="E24" i="3"/>
  <c r="L24" i="3" s="1"/>
  <c r="D24" i="3"/>
  <c r="R24" i="3" s="1"/>
  <c r="C24" i="3"/>
  <c r="B24" i="3"/>
  <c r="T23" i="3"/>
  <c r="S23" i="3"/>
  <c r="R23" i="3"/>
  <c r="Q23" i="3"/>
  <c r="P23" i="3"/>
  <c r="O23" i="3"/>
  <c r="N23" i="3"/>
  <c r="M23" i="3"/>
  <c r="L23" i="3"/>
  <c r="T22" i="3"/>
  <c r="S22" i="3"/>
  <c r="R22" i="3"/>
  <c r="Q22" i="3"/>
  <c r="P22" i="3"/>
  <c r="N22" i="3"/>
  <c r="M22" i="3"/>
  <c r="L22" i="3"/>
  <c r="T21" i="3"/>
  <c r="S21" i="3"/>
  <c r="R21" i="3"/>
  <c r="Q21" i="3"/>
  <c r="P21" i="3"/>
  <c r="O21" i="3"/>
  <c r="N21" i="3"/>
  <c r="M21" i="3"/>
  <c r="L21" i="3"/>
  <c r="T20" i="3"/>
  <c r="S20" i="3"/>
  <c r="R20" i="3"/>
  <c r="Q20" i="3"/>
  <c r="P20" i="3"/>
  <c r="O20" i="3"/>
  <c r="N20" i="3"/>
  <c r="M20" i="3"/>
  <c r="L20" i="3"/>
  <c r="R13" i="3"/>
  <c r="Q13" i="3"/>
  <c r="L13" i="3"/>
  <c r="K13" i="3"/>
  <c r="J13" i="3"/>
  <c r="I13" i="3"/>
  <c r="N13" i="3" s="1"/>
  <c r="H13" i="3"/>
  <c r="G13" i="3"/>
  <c r="M13" i="3" s="1"/>
  <c r="F13" i="3"/>
  <c r="E13" i="3"/>
  <c r="D13" i="3"/>
  <c r="P13" i="3" s="1"/>
  <c r="C13" i="3"/>
  <c r="B13" i="3"/>
  <c r="P12" i="3"/>
  <c r="N12" i="3"/>
  <c r="L12" i="3"/>
  <c r="Q11" i="3"/>
  <c r="P11" i="3"/>
  <c r="O11" i="3"/>
  <c r="N11" i="3"/>
  <c r="L11" i="3"/>
  <c r="M10" i="3"/>
  <c r="R9" i="3"/>
  <c r="Q9" i="3"/>
  <c r="P9" i="3"/>
  <c r="O9" i="3"/>
  <c r="N9" i="3"/>
  <c r="M9" i="3"/>
  <c r="L9" i="3"/>
  <c r="R8" i="3"/>
  <c r="Q8" i="3"/>
  <c r="O8" i="3"/>
  <c r="M24" i="5" l="1"/>
  <c r="M13" i="5"/>
  <c r="N24" i="5"/>
  <c r="Q13" i="5"/>
  <c r="L13" i="5"/>
  <c r="R13" i="4"/>
  <c r="M24" i="4"/>
  <c r="M13" i="4"/>
  <c r="N24" i="4"/>
  <c r="L13" i="4"/>
  <c r="N24" i="3"/>
  <c r="B24" i="2" l="1"/>
  <c r="C24" i="2"/>
  <c r="D24" i="2"/>
  <c r="E24" i="2"/>
  <c r="F24" i="2"/>
  <c r="G24" i="2"/>
  <c r="H24" i="2"/>
  <c r="I24" i="2"/>
  <c r="J24" i="2"/>
  <c r="B13" i="2"/>
  <c r="S22" i="2" l="1"/>
  <c r="T22" i="2"/>
  <c r="Q22" i="2"/>
  <c r="E13" i="2" l="1"/>
  <c r="S23" i="2" l="1"/>
  <c r="T23" i="2"/>
  <c r="Q23" i="2"/>
  <c r="P21" i="2"/>
  <c r="P22" i="2"/>
  <c r="P23" i="2"/>
  <c r="N22" i="2"/>
  <c r="N23" i="2"/>
  <c r="K13" i="2" l="1"/>
  <c r="J13" i="2"/>
  <c r="I13" i="2"/>
  <c r="H13" i="2"/>
  <c r="G13" i="2"/>
  <c r="F13" i="2"/>
  <c r="D13" i="2"/>
  <c r="C13" i="2"/>
  <c r="L21" i="2" l="1"/>
  <c r="L23" i="2"/>
  <c r="O21" i="2"/>
  <c r="O23" i="2"/>
  <c r="O20" i="2"/>
  <c r="M20" i="2" l="1"/>
  <c r="L20" i="2"/>
  <c r="L22" i="2"/>
  <c r="R22" i="2"/>
  <c r="R23" i="2"/>
  <c r="Q21" i="2"/>
  <c r="N21" i="2"/>
  <c r="M22" i="2"/>
  <c r="K24" i="2" l="1"/>
  <c r="L24" i="2" l="1"/>
  <c r="N24" i="2" l="1"/>
  <c r="M23" i="2"/>
  <c r="T21" i="2"/>
  <c r="S21" i="2"/>
  <c r="R21" i="2"/>
  <c r="M21" i="2"/>
  <c r="T20" i="2"/>
  <c r="S20" i="2"/>
  <c r="R20" i="2"/>
  <c r="Q20" i="2"/>
  <c r="P20" i="2"/>
  <c r="N20" i="2"/>
  <c r="P24" i="2" l="1"/>
  <c r="O24" i="2"/>
  <c r="T24" i="2"/>
  <c r="R24" i="2"/>
  <c r="M24" i="2"/>
  <c r="Q24" i="2"/>
  <c r="S24" i="2"/>
</calcChain>
</file>

<file path=xl/sharedStrings.xml><?xml version="1.0" encoding="utf-8"?>
<sst xmlns="http://schemas.openxmlformats.org/spreadsheetml/2006/main" count="228" uniqueCount="51">
  <si>
    <t>2/1</t>
  </si>
  <si>
    <t>4/2</t>
  </si>
  <si>
    <t>6/5</t>
  </si>
  <si>
    <t>8/6</t>
  </si>
  <si>
    <t>1/5</t>
  </si>
  <si>
    <t>2/6</t>
  </si>
  <si>
    <t>4/8</t>
  </si>
  <si>
    <t>3/1</t>
  </si>
  <si>
    <t>4/3</t>
  </si>
  <si>
    <t>7/5</t>
  </si>
  <si>
    <t>8/7</t>
  </si>
  <si>
    <t>3/7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</si>
  <si>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</si>
  <si>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</si>
  <si>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</si>
  <si>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</si>
  <si>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</si>
  <si>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</si>
  <si>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</si>
  <si>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</si>
  <si>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</si>
  <si>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</si>
  <si>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</si>
  <si>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</si>
  <si>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</si>
  <si>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</si>
  <si>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</si>
  <si>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</si>
  <si>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</si>
  <si>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</si>
  <si>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</si>
  <si>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</si>
  <si>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</si>
  <si>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</si>
  <si>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</si>
  <si>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</si>
  <si>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</si>
  <si>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</si>
  <si>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</si>
  <si>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</si>
  <si>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3. TASAS, PRECIOS PÚBLICOS Y OTROS INGRESOS</t>
  </si>
  <si>
    <t>CRÉDITOS INICIALES</t>
  </si>
  <si>
    <t>MODIFICACIONES DE CRÉDITO</t>
  </si>
  <si>
    <t>PREVISIONES INICIALES</t>
  </si>
  <si>
    <t>8. ACTIVOS FINANCIEROS</t>
  </si>
  <si>
    <t>ESTADO DE EJECUCIÓN PRESUPUESTARIA: DEL 1 DE ENERO AL 31 DE MARZO DE 2024</t>
  </si>
  <si>
    <t>2024</t>
  </si>
  <si>
    <t>5. INGRESOS PATIMONIALES</t>
  </si>
  <si>
    <t>ESTADO DE EJECUCIÓN PRESUPUESTARIA: DEL 1 DE ENERO AL 30 DE JUNIO DE 2024</t>
  </si>
  <si>
    <t>ESTADO DE EJECUCIÓN PRESUPUESTARIA: DEL 1 DE ENERO AL 30 DE SEPTIEMBRE DE 2024</t>
  </si>
  <si>
    <t>ESTADO DE EJECUCIÓN PRESUPUESTARIA: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</si>
</sst>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9D2235"/>
      <name val="Arial"/>
      <family val="2"/>
    </font>
    <font>
      <sz val="8"/>
      <color rgb="FF8D281E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9D2235"/>
      <name val="Arial"/>
      <family val="2"/>
    </font>
    <font>
      <sz val="8"/>
      <color theme="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EEEEEE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EEEEE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/>
    </xf>
    <xf numFmtId="16" fontId="18" fillId="0" borderId="0" xfId="0" applyNumberFormat="1" applyFont="1" applyAlignment="1">
      <alignment vertical="center"/>
    </xf>
    <xf numFmtId="16" fontId="18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center" vertical="center"/>
    </xf>
    <xf numFmtId="10" fontId="18" fillId="0" borderId="2" xfId="0" applyNumberFormat="1" applyFont="1" applyBorder="1" applyAlignment="1">
      <alignment horizontal="right" vertical="center"/>
    </xf>
    <xf numFmtId="0" fontId="21" fillId="11" borderId="2" xfId="0" applyFont="1" applyFill="1" applyBorder="1" applyAlignment="1">
      <alignment vertical="center"/>
    </xf>
    <xf numFmtId="4" fontId="18" fillId="12" borderId="2" xfId="0" applyNumberFormat="1" applyFont="1" applyFill="1" applyBorder="1" applyAlignment="1">
      <alignment horizontal="right" vertical="center"/>
    </xf>
    <xf numFmtId="164" fontId="18" fillId="12" borderId="2" xfId="0" applyNumberFormat="1" applyFont="1" applyFill="1" applyBorder="1" applyAlignment="1">
      <alignment horizontal="right" vertical="center"/>
    </xf>
    <xf numFmtId="4" fontId="18" fillId="13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4" fontId="18" fillId="12" borderId="2" xfId="0" applyNumberFormat="1" applyFont="1" applyFill="1" applyBorder="1" applyAlignment="1">
      <alignment vertical="center"/>
    </xf>
    <xf numFmtId="10" fontId="19" fillId="0" borderId="2" xfId="18" applyNumberFormat="1" applyFont="1" applyBorder="1" applyAlignment="1">
      <alignment vertical="center"/>
    </xf>
    <xf numFmtId="0" fontId="21" fillId="11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49" fontId="21" fillId="11" borderId="4" xfId="0" applyNumberFormat="1" applyFont="1" applyFill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center" vertical="center"/>
    </xf>
    <xf numFmtId="4" fontId="18" fillId="12" borderId="4" xfId="0" applyNumberFormat="1" applyFont="1" applyFill="1" applyBorder="1" applyAlignment="1">
      <alignment horizontal="right" vertical="center"/>
    </xf>
    <xf numFmtId="4" fontId="18" fillId="12" borderId="4" xfId="0" applyNumberFormat="1" applyFont="1" applyFill="1" applyBorder="1" applyAlignment="1">
      <alignment horizontal="right" vertical="center" wrapText="1"/>
    </xf>
    <xf numFmtId="10" fontId="18" fillId="0" borderId="4" xfId="0" applyNumberFormat="1" applyFont="1" applyBorder="1" applyAlignment="1">
      <alignment horizontal="right" vertical="center"/>
    </xf>
    <xf numFmtId="4" fontId="18" fillId="13" borderId="4" xfId="0" applyNumberFormat="1" applyFont="1" applyFill="1" applyBorder="1" applyAlignment="1">
      <alignment horizontal="right" vertical="center"/>
    </xf>
    <xf numFmtId="49" fontId="15" fillId="9" borderId="3" xfId="0" applyNumberFormat="1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vertical="center"/>
    </xf>
    <xf numFmtId="4" fontId="18" fillId="0" borderId="5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center" vertical="center"/>
    </xf>
    <xf numFmtId="164" fontId="18" fillId="12" borderId="5" xfId="0" applyNumberFormat="1" applyFont="1" applyFill="1" applyBorder="1" applyAlignment="1">
      <alignment horizontal="right" vertical="center"/>
    </xf>
    <xf numFmtId="4" fontId="18" fillId="12" borderId="5" xfId="0" applyNumberFormat="1" applyFont="1" applyFill="1" applyBorder="1" applyAlignment="1">
      <alignment horizontal="right" vertical="center"/>
    </xf>
    <xf numFmtId="10" fontId="18" fillId="0" borderId="5" xfId="0" applyNumberFormat="1" applyFont="1" applyBorder="1" applyAlignment="1">
      <alignment horizontal="right" vertical="center"/>
    </xf>
    <xf numFmtId="4" fontId="18" fillId="13" borderId="5" xfId="0" applyNumberFormat="1" applyFont="1" applyFill="1" applyBorder="1" applyAlignment="1">
      <alignment horizontal="right" vertical="center"/>
    </xf>
    <xf numFmtId="0" fontId="15" fillId="9" borderId="3" xfId="0" applyFont="1" applyFill="1" applyBorder="1" applyAlignment="1">
      <alignment horizontal="right" vertical="center"/>
    </xf>
    <xf numFmtId="164" fontId="15" fillId="9" borderId="3" xfId="0" applyNumberFormat="1" applyFont="1" applyFill="1" applyBorder="1" applyAlignment="1">
      <alignment horizontal="right" vertical="center"/>
    </xf>
    <xf numFmtId="4" fontId="15" fillId="9" borderId="3" xfId="0" applyNumberFormat="1" applyFont="1" applyFill="1" applyBorder="1" applyAlignment="1">
      <alignment horizontal="right" vertical="center"/>
    </xf>
    <xf numFmtId="4" fontId="15" fillId="9" borderId="3" xfId="0" applyNumberFormat="1" applyFont="1" applyFill="1" applyBorder="1" applyAlignment="1">
      <alignment horizontal="center" vertical="center"/>
    </xf>
    <xf numFmtId="4" fontId="15" fillId="9" borderId="3" xfId="0" applyNumberFormat="1" applyFont="1" applyFill="1" applyBorder="1" applyAlignment="1">
      <alignment vertical="center"/>
    </xf>
    <xf numFmtId="10" fontId="15" fillId="9" borderId="3" xfId="0" applyNumberFormat="1" applyFont="1" applyFill="1" applyBorder="1" applyAlignment="1">
      <alignment horizontal="right" vertical="center"/>
    </xf>
    <xf numFmtId="4" fontId="15" fillId="10" borderId="3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vertical="center"/>
    </xf>
    <xf numFmtId="4" fontId="18" fillId="12" borderId="5" xfId="0" applyNumberFormat="1" applyFont="1" applyFill="1" applyBorder="1" applyAlignment="1">
      <alignment vertical="center"/>
    </xf>
    <xf numFmtId="10" fontId="19" fillId="0" borderId="5" xfId="18" applyNumberFormat="1" applyFont="1" applyBorder="1" applyAlignment="1">
      <alignment vertical="center"/>
    </xf>
    <xf numFmtId="0" fontId="21" fillId="11" borderId="4" xfId="0" applyFont="1" applyFill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4" fontId="18" fillId="12" borderId="4" xfId="0" applyNumberFormat="1" applyFont="1" applyFill="1" applyBorder="1" applyAlignment="1">
      <alignment vertical="center"/>
    </xf>
    <xf numFmtId="10" fontId="19" fillId="0" borderId="4" xfId="18" applyNumberFormat="1" applyFont="1" applyBorder="1" applyAlignment="1">
      <alignment vertical="center"/>
    </xf>
    <xf numFmtId="49" fontId="15" fillId="10" borderId="3" xfId="0" applyNumberFormat="1" applyFont="1" applyFill="1" applyBorder="1" applyAlignment="1">
      <alignment horizontal="center" vertical="center" wrapText="1"/>
    </xf>
    <xf numFmtId="10" fontId="15" fillId="9" borderId="3" xfId="18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vertical="center"/>
    </xf>
    <xf numFmtId="0" fontId="15" fillId="10" borderId="3" xfId="0" applyFont="1" applyFill="1" applyBorder="1" applyAlignment="1">
      <alignment horizontal="center" vertical="center" wrapText="1"/>
    </xf>
    <xf numFmtId="49" fontId="15" fillId="1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Porcentaje" xfId="18" builtinId="5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B69-A372-47C8-AE21-1D7A43A12B84}">
  <sheetPr>
    <pageSetUpPr fitToPage="1"/>
  </sheetPr>
  <dimension ref="A1:T24"/>
  <sheetViews>
    <sheetView tabSelected="1" workbookViewId="0">
      <selection sqref="A1:R1"/>
    </sheetView>
  </sheetViews>
  <sheetFormatPr baseColWidth="10" defaultRowHeight="11.25"/>
  <cols>
    <col min="1" max="1" width="30" style="7" customWidth="1"/>
    <col min="2" max="2" width="12.625" style="2" bestFit="1" customWidth="1"/>
    <col min="3" max="3" width="14.5" style="2" customWidth="1"/>
    <col min="4" max="4" width="12.625" style="2" bestFit="1" customWidth="1"/>
    <col min="5" max="5" width="15.25" style="2" customWidth="1"/>
    <col min="6" max="6" width="13.75" style="2" bestFit="1" customWidth="1"/>
    <col min="7" max="8" width="12.625" style="2" bestFit="1" customWidth="1"/>
    <col min="9" max="9" width="15.125" style="2" customWidth="1"/>
    <col min="10" max="10" width="13.625" style="2" customWidth="1"/>
    <col min="11" max="11" width="13.125" style="2" customWidth="1"/>
    <col min="12" max="14" width="7.75" style="2" bestFit="1" customWidth="1"/>
    <col min="15" max="18" width="6.75" style="2" bestFit="1" customWidth="1"/>
    <col min="19" max="19" width="6.75" style="2" customWidth="1"/>
    <col min="20" max="20" width="7.125" style="2" bestFit="1" customWidth="1"/>
    <col min="21" max="1025" width="9.625" style="2" customWidth="1"/>
    <col min="1026" max="16384" width="11" style="2"/>
  </cols>
  <sheetData>
    <row r="1" spans="1:19" s="1" customFormat="1" ht="15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>
      <c r="A2" s="2"/>
      <c r="L2" s="3"/>
      <c r="M2" s="3"/>
      <c r="N2" s="3"/>
      <c r="O2" s="3"/>
      <c r="P2" s="3"/>
      <c r="Q2" s="3"/>
      <c r="R2" s="3"/>
      <c r="S2" s="3"/>
    </row>
    <row r="3" spans="1:19" ht="15">
      <c r="A3" s="11" t="s">
        <v>12</v>
      </c>
    </row>
    <row r="4" spans="1:19">
      <c r="A4" s="4"/>
    </row>
    <row r="5" spans="1:19" s="5" customFormat="1" ht="15" customHeight="1">
      <c r="A5" s="56" t="s">
        <v>13</v>
      </c>
      <c r="B5" s="56" t="s">
        <v>46</v>
      </c>
      <c r="C5" s="56"/>
      <c r="D5" s="56"/>
      <c r="E5" s="56"/>
      <c r="F5" s="56"/>
      <c r="G5" s="56"/>
      <c r="H5" s="57">
        <v>2023</v>
      </c>
      <c r="I5" s="56"/>
      <c r="J5" s="56"/>
      <c r="K5" s="56"/>
      <c r="L5" s="62" t="s">
        <v>14</v>
      </c>
      <c r="M5" s="62"/>
      <c r="N5" s="62"/>
      <c r="O5" s="62"/>
      <c r="P5" s="56" t="s">
        <v>15</v>
      </c>
      <c r="Q5" s="56"/>
      <c r="R5" s="56"/>
    </row>
    <row r="6" spans="1:19" s="5" customFormat="1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62">
        <v>2024</v>
      </c>
      <c r="M6" s="62"/>
      <c r="N6" s="62">
        <v>2023</v>
      </c>
      <c r="O6" s="62"/>
      <c r="P6" s="56"/>
      <c r="Q6" s="56"/>
      <c r="R6" s="56"/>
    </row>
    <row r="7" spans="1:19" s="5" customFormat="1" ht="63" customHeight="1">
      <c r="A7" s="56"/>
      <c r="B7" s="32" t="s">
        <v>43</v>
      </c>
      <c r="C7" s="32" t="s">
        <v>42</v>
      </c>
      <c r="D7" s="32" t="s">
        <v>16</v>
      </c>
      <c r="E7" s="32" t="s">
        <v>17</v>
      </c>
      <c r="F7" s="32" t="s">
        <v>18</v>
      </c>
      <c r="G7" s="32" t="s">
        <v>19</v>
      </c>
      <c r="H7" s="32" t="s">
        <v>20</v>
      </c>
      <c r="I7" s="32" t="s">
        <v>21</v>
      </c>
      <c r="J7" s="32" t="s">
        <v>22</v>
      </c>
      <c r="K7" s="32" t="s">
        <v>23</v>
      </c>
      <c r="L7" s="32" t="s">
        <v>0</v>
      </c>
      <c r="M7" s="32" t="s">
        <v>1</v>
      </c>
      <c r="N7" s="32" t="s">
        <v>2</v>
      </c>
      <c r="O7" s="32" t="s">
        <v>3</v>
      </c>
      <c r="P7" s="32" t="s">
        <v>4</v>
      </c>
      <c r="Q7" s="32" t="s">
        <v>5</v>
      </c>
      <c r="R7" s="32" t="s">
        <v>6</v>
      </c>
    </row>
    <row r="8" spans="1:19" ht="30.75" customHeight="1">
      <c r="A8" s="24" t="s">
        <v>40</v>
      </c>
      <c r="B8" s="25">
        <v>0</v>
      </c>
      <c r="C8" s="25">
        <v>0</v>
      </c>
      <c r="D8" s="26">
        <v>0</v>
      </c>
      <c r="E8" s="26">
        <v>2267.86</v>
      </c>
      <c r="F8" s="27">
        <v>0</v>
      </c>
      <c r="G8" s="26">
        <v>2267.86</v>
      </c>
      <c r="H8" s="28">
        <v>0</v>
      </c>
      <c r="I8" s="29">
        <v>3821.03</v>
      </c>
      <c r="J8" s="29">
        <v>0</v>
      </c>
      <c r="K8" s="29">
        <v>2201.21</v>
      </c>
      <c r="L8" s="14"/>
      <c r="M8" s="14">
        <f>G8/E8</f>
        <v>1</v>
      </c>
      <c r="N8" s="14"/>
      <c r="O8" s="30">
        <f>ROUND(K8/I8,2)</f>
        <v>0.57999999999999996</v>
      </c>
      <c r="P8" s="18"/>
      <c r="Q8" s="31">
        <f>ROUND(((E8/I8)-1)*100,2)</f>
        <v>-40.65</v>
      </c>
      <c r="R8" s="31">
        <f>ROUND(((G8/K8)-1)*100,2)</f>
        <v>3.03</v>
      </c>
    </row>
    <row r="9" spans="1:19">
      <c r="A9" s="15" t="s">
        <v>24</v>
      </c>
      <c r="B9" s="12">
        <v>5098415.07</v>
      </c>
      <c r="C9" s="12">
        <v>0</v>
      </c>
      <c r="D9" s="12">
        <v>5098415.07</v>
      </c>
      <c r="E9" s="12">
        <v>5098420</v>
      </c>
      <c r="F9" s="13">
        <v>0</v>
      </c>
      <c r="G9" s="12">
        <v>5098420</v>
      </c>
      <c r="H9" s="17">
        <v>5302301.1900000004</v>
      </c>
      <c r="I9" s="17">
        <v>5302299.96</v>
      </c>
      <c r="J9" s="16">
        <v>0</v>
      </c>
      <c r="K9" s="16">
        <v>4860441.63</v>
      </c>
      <c r="L9" s="14">
        <f>E9/D9</f>
        <v>1.0000009669671717</v>
      </c>
      <c r="M9" s="14">
        <f>G9/E9</f>
        <v>1</v>
      </c>
      <c r="N9" s="14">
        <f>I9/H9</f>
        <v>0.99999976802524859</v>
      </c>
      <c r="O9" s="14">
        <f>ROUND(K9/I9,2)</f>
        <v>0.92</v>
      </c>
      <c r="P9" s="18">
        <f>((D9/H9)-1)*100</f>
        <v>-3.845238372812998</v>
      </c>
      <c r="Q9" s="18">
        <f>ROUND(((E9/I9)-1)*100,2)</f>
        <v>-3.85</v>
      </c>
      <c r="R9" s="18">
        <f>ROUND(((G9/K9)-1)*100,2)</f>
        <v>4.9000000000000004</v>
      </c>
    </row>
    <row r="10" spans="1:19">
      <c r="A10" s="15" t="s">
        <v>47</v>
      </c>
      <c r="B10" s="12">
        <v>0</v>
      </c>
      <c r="C10" s="12">
        <v>0</v>
      </c>
      <c r="D10" s="12">
        <v>0</v>
      </c>
      <c r="E10" s="12">
        <v>69284.27</v>
      </c>
      <c r="F10" s="13">
        <v>0</v>
      </c>
      <c r="G10" s="12">
        <v>64869.63</v>
      </c>
      <c r="H10" s="17">
        <v>0</v>
      </c>
      <c r="I10" s="17">
        <v>0</v>
      </c>
      <c r="J10" s="16">
        <v>0</v>
      </c>
      <c r="K10" s="16">
        <v>0</v>
      </c>
      <c r="L10" s="14"/>
      <c r="M10" s="14">
        <f>G10/E10</f>
        <v>0.93628221817159929</v>
      </c>
      <c r="N10" s="14"/>
      <c r="O10" s="14"/>
      <c r="P10" s="18"/>
      <c r="Q10" s="31"/>
      <c r="R10" s="18"/>
    </row>
    <row r="11" spans="1:19">
      <c r="A11" s="15" t="s">
        <v>25</v>
      </c>
      <c r="B11" s="12">
        <v>50832.4</v>
      </c>
      <c r="C11" s="12">
        <v>0</v>
      </c>
      <c r="D11" s="12">
        <v>50832.4</v>
      </c>
      <c r="E11" s="12">
        <v>50830</v>
      </c>
      <c r="F11" s="13">
        <v>0</v>
      </c>
      <c r="G11" s="12">
        <v>50830</v>
      </c>
      <c r="H11" s="17">
        <v>39760</v>
      </c>
      <c r="I11" s="17">
        <v>39760</v>
      </c>
      <c r="J11" s="16">
        <v>0</v>
      </c>
      <c r="K11" s="16">
        <v>0</v>
      </c>
      <c r="L11" s="14">
        <f>E11/D11</f>
        <v>0.99995278601836624</v>
      </c>
      <c r="M11" s="14">
        <f>G11/E11</f>
        <v>1</v>
      </c>
      <c r="N11" s="14">
        <f>I11/H11</f>
        <v>1</v>
      </c>
      <c r="O11" s="14">
        <f>ROUND(K11/I11,2)</f>
        <v>0</v>
      </c>
      <c r="P11" s="18">
        <f t="shared" ref="P11:P13" si="0">((D11/H11)-1)*100</f>
        <v>27.84808853118712</v>
      </c>
      <c r="Q11" s="18">
        <f t="shared" ref="Q11" si="1">ROUND(((E11/I11)-1)*100,2)</f>
        <v>27.84</v>
      </c>
      <c r="R11" s="18"/>
    </row>
    <row r="12" spans="1:19">
      <c r="A12" s="33" t="s">
        <v>44</v>
      </c>
      <c r="B12" s="34">
        <v>0</v>
      </c>
      <c r="C12" s="34">
        <v>1630366.6</v>
      </c>
      <c r="D12" s="34">
        <v>1630366.6</v>
      </c>
      <c r="E12" s="34">
        <v>0</v>
      </c>
      <c r="F12" s="35">
        <v>0</v>
      </c>
      <c r="G12" s="34">
        <v>0</v>
      </c>
      <c r="H12" s="36">
        <v>2134304.4900000002</v>
      </c>
      <c r="I12" s="37">
        <v>0</v>
      </c>
      <c r="J12" s="37">
        <v>0</v>
      </c>
      <c r="K12" s="37">
        <v>0</v>
      </c>
      <c r="L12" s="38">
        <f>E12/D12</f>
        <v>0</v>
      </c>
      <c r="M12" s="14"/>
      <c r="N12" s="38">
        <f>I12/H12</f>
        <v>0</v>
      </c>
      <c r="O12" s="14"/>
      <c r="P12" s="39">
        <f t="shared" si="0"/>
        <v>-23.611340010815429</v>
      </c>
      <c r="Q12" s="31"/>
      <c r="R12" s="18"/>
    </row>
    <row r="13" spans="1:19" s="6" customFormat="1">
      <c r="A13" s="40" t="s">
        <v>26</v>
      </c>
      <c r="B13" s="41">
        <f>SUM(B8:B12)</f>
        <v>5149247.4700000007</v>
      </c>
      <c r="C13" s="41">
        <f>SUM(C8:C12)</f>
        <v>1630366.6</v>
      </c>
      <c r="D13" s="42">
        <f>SUM(D8:D12)</f>
        <v>6779614.0700000003</v>
      </c>
      <c r="E13" s="42">
        <f>SUM(E8:E12)</f>
        <v>5220802.13</v>
      </c>
      <c r="F13" s="43">
        <f t="shared" ref="F13:K13" si="2">SUM(F8:F12)</f>
        <v>0</v>
      </c>
      <c r="G13" s="42">
        <f t="shared" si="2"/>
        <v>5216387.49</v>
      </c>
      <c r="H13" s="44">
        <f t="shared" si="2"/>
        <v>7476365.6800000006</v>
      </c>
      <c r="I13" s="44">
        <f t="shared" si="2"/>
        <v>5345880.99</v>
      </c>
      <c r="J13" s="44">
        <f t="shared" si="2"/>
        <v>0</v>
      </c>
      <c r="K13" s="44">
        <f t="shared" si="2"/>
        <v>4862642.84</v>
      </c>
      <c r="L13" s="45">
        <f>E13/D13</f>
        <v>0.77007364668472933</v>
      </c>
      <c r="M13" s="45">
        <f t="shared" ref="M13" si="3">G13/E13</f>
        <v>0.99915441346174905</v>
      </c>
      <c r="N13" s="45">
        <f>I13/H13</f>
        <v>0.71503738832635588</v>
      </c>
      <c r="O13" s="45">
        <f>ROUND(K13/I13,2)</f>
        <v>0.91</v>
      </c>
      <c r="P13" s="46">
        <f t="shared" si="0"/>
        <v>-9.3193891232992812</v>
      </c>
      <c r="Q13" s="46">
        <f>ROUND(((E13/I13)-1)*100,2)</f>
        <v>-2.34</v>
      </c>
      <c r="R13" s="46">
        <f>ROUND(((G13/K13)-1)*100,2)</f>
        <v>7.27</v>
      </c>
    </row>
    <row r="14" spans="1:19">
      <c r="A14" s="2"/>
      <c r="L14" s="3"/>
      <c r="M14" s="3"/>
      <c r="N14" s="3"/>
      <c r="O14" s="3"/>
      <c r="P14" s="3"/>
      <c r="Q14" s="3"/>
      <c r="R14" s="3"/>
      <c r="S14" s="3"/>
    </row>
    <row r="15" spans="1:19" ht="15">
      <c r="A15" s="11" t="s">
        <v>27</v>
      </c>
      <c r="K15" s="9"/>
      <c r="L15" s="9"/>
      <c r="M15" s="9"/>
      <c r="N15" s="9"/>
      <c r="O15" s="9"/>
      <c r="P15" s="9"/>
      <c r="Q15" s="9"/>
      <c r="R15" s="10"/>
    </row>
    <row r="16" spans="1:19">
      <c r="A16" s="2"/>
      <c r="L16" s="3"/>
      <c r="M16" s="3"/>
      <c r="N16" s="3"/>
      <c r="O16" s="3"/>
      <c r="P16" s="3"/>
      <c r="Q16" s="3"/>
      <c r="R16" s="3"/>
      <c r="S16" s="3"/>
    </row>
    <row r="17" spans="1:20">
      <c r="A17" s="56" t="s">
        <v>13</v>
      </c>
      <c r="B17" s="57">
        <v>2024</v>
      </c>
      <c r="C17" s="58"/>
      <c r="D17" s="58"/>
      <c r="E17" s="58"/>
      <c r="F17" s="58"/>
      <c r="G17" s="58"/>
      <c r="H17" s="59">
        <v>2023</v>
      </c>
      <c r="I17" s="60"/>
      <c r="J17" s="60"/>
      <c r="K17" s="60"/>
      <c r="L17" s="60" t="s">
        <v>14</v>
      </c>
      <c r="M17" s="57"/>
      <c r="N17" s="57"/>
      <c r="O17" s="57"/>
      <c r="P17" s="57"/>
      <c r="Q17" s="57"/>
      <c r="R17" s="56" t="s">
        <v>15</v>
      </c>
      <c r="S17" s="56"/>
      <c r="T17" s="56"/>
    </row>
    <row r="18" spans="1:20" ht="14.25" customHeight="1">
      <c r="A18" s="56"/>
      <c r="B18" s="58"/>
      <c r="C18" s="58"/>
      <c r="D18" s="58"/>
      <c r="E18" s="58"/>
      <c r="F18" s="58"/>
      <c r="G18" s="58"/>
      <c r="H18" s="60"/>
      <c r="I18" s="60"/>
      <c r="J18" s="60"/>
      <c r="K18" s="60"/>
      <c r="L18" s="57">
        <v>2024</v>
      </c>
      <c r="M18" s="57"/>
      <c r="N18" s="57"/>
      <c r="O18" s="57">
        <v>2023</v>
      </c>
      <c r="P18" s="57"/>
      <c r="Q18" s="57"/>
      <c r="R18" s="56"/>
      <c r="S18" s="56"/>
      <c r="T18" s="56"/>
    </row>
    <row r="19" spans="1:20" ht="51.75" customHeight="1">
      <c r="A19" s="56"/>
      <c r="B19" s="32" t="s">
        <v>41</v>
      </c>
      <c r="C19" s="32" t="s">
        <v>42</v>
      </c>
      <c r="D19" s="32" t="s">
        <v>28</v>
      </c>
      <c r="E19" s="32" t="s">
        <v>29</v>
      </c>
      <c r="F19" s="32" t="s">
        <v>30</v>
      </c>
      <c r="G19" s="32" t="s">
        <v>31</v>
      </c>
      <c r="H19" s="54" t="s">
        <v>32</v>
      </c>
      <c r="I19" s="54" t="s">
        <v>33</v>
      </c>
      <c r="J19" s="54" t="s">
        <v>34</v>
      </c>
      <c r="K19" s="54" t="s">
        <v>35</v>
      </c>
      <c r="L19" s="54" t="s">
        <v>0</v>
      </c>
      <c r="M19" s="32" t="s">
        <v>7</v>
      </c>
      <c r="N19" s="32" t="s">
        <v>8</v>
      </c>
      <c r="O19" s="32" t="s">
        <v>2</v>
      </c>
      <c r="P19" s="32" t="s">
        <v>9</v>
      </c>
      <c r="Q19" s="32" t="s">
        <v>10</v>
      </c>
      <c r="R19" s="32" t="s">
        <v>4</v>
      </c>
      <c r="S19" s="32" t="s">
        <v>11</v>
      </c>
      <c r="T19" s="32" t="s">
        <v>6</v>
      </c>
    </row>
    <row r="20" spans="1:20">
      <c r="A20" s="50" t="s">
        <v>36</v>
      </c>
      <c r="B20" s="51">
        <v>4365458.34</v>
      </c>
      <c r="C20" s="51">
        <v>9123.89</v>
      </c>
      <c r="D20" s="51">
        <v>4374582.2300000004</v>
      </c>
      <c r="E20" s="51">
        <v>3721194.1</v>
      </c>
      <c r="F20" s="51">
        <v>3505346.18</v>
      </c>
      <c r="G20" s="51">
        <v>3505346.18</v>
      </c>
      <c r="H20" s="52">
        <v>4344639.42</v>
      </c>
      <c r="I20" s="52">
        <v>3639856.72</v>
      </c>
      <c r="J20" s="52">
        <v>3361183.67</v>
      </c>
      <c r="K20" s="52">
        <v>3361139.61</v>
      </c>
      <c r="L20" s="53">
        <f>+E20/D20</f>
        <v>0.85063987927368312</v>
      </c>
      <c r="M20" s="30">
        <f>F20/D20</f>
        <v>0.80129850022272864</v>
      </c>
      <c r="N20" s="30">
        <f>G20/F20</f>
        <v>1</v>
      </c>
      <c r="O20" s="30">
        <f>+I20/H20</f>
        <v>0.83778108333786661</v>
      </c>
      <c r="P20" s="30">
        <f>J20/H20</f>
        <v>0.77363927016065237</v>
      </c>
      <c r="Q20" s="30">
        <f>K20/J20</f>
        <v>0.99998689152265219</v>
      </c>
      <c r="R20" s="28">
        <f>((D20/H20)-1)*100</f>
        <v>0.68918976019418654</v>
      </c>
      <c r="S20" s="28">
        <f t="shared" ref="S20:T24" si="4">((F20/J20)-1)*100</f>
        <v>4.2890399381239508</v>
      </c>
      <c r="T20" s="28">
        <f t="shared" si="4"/>
        <v>4.2904070265620486</v>
      </c>
    </row>
    <row r="21" spans="1:20" ht="30" customHeight="1">
      <c r="A21" s="22" t="s">
        <v>37</v>
      </c>
      <c r="B21" s="19">
        <v>695148.89</v>
      </c>
      <c r="C21" s="19">
        <v>138003</v>
      </c>
      <c r="D21" s="19">
        <v>833151.89</v>
      </c>
      <c r="E21" s="19">
        <v>597779.67000000004</v>
      </c>
      <c r="F21" s="19">
        <v>408482.63</v>
      </c>
      <c r="G21" s="19">
        <v>400582.51</v>
      </c>
      <c r="H21" s="20">
        <v>997688.46</v>
      </c>
      <c r="I21" s="20">
        <v>588632.42000000004</v>
      </c>
      <c r="J21" s="20">
        <v>406935.81</v>
      </c>
      <c r="K21" s="20">
        <v>400499.49</v>
      </c>
      <c r="L21" s="21">
        <f t="shared" ref="L21:L24" si="5">+E21/D21</f>
        <v>0.71749182493002572</v>
      </c>
      <c r="M21" s="14">
        <f>F21/D21</f>
        <v>0.49028590693108792</v>
      </c>
      <c r="N21" s="14">
        <f>G21/F21</f>
        <v>0.98065983858358918</v>
      </c>
      <c r="O21" s="14">
        <f t="shared" ref="O21:O24" si="6">+I21/H21</f>
        <v>0.58999621986205997</v>
      </c>
      <c r="P21" s="14">
        <f t="shared" ref="P21:P24" si="7">J21/H21</f>
        <v>0.40787863778638878</v>
      </c>
      <c r="Q21" s="14">
        <f>K21/J21</f>
        <v>0.98418345143918395</v>
      </c>
      <c r="R21" s="16">
        <f>((D21/H21)-1)*100</f>
        <v>-16.491778405455339</v>
      </c>
      <c r="S21" s="16">
        <f t="shared" si="4"/>
        <v>0.38011400372948145</v>
      </c>
      <c r="T21" s="16">
        <f t="shared" si="4"/>
        <v>2.0729115035833523E-2</v>
      </c>
    </row>
    <row r="22" spans="1:20">
      <c r="A22" s="15" t="s">
        <v>24</v>
      </c>
      <c r="B22" s="19">
        <v>37807.839999999997</v>
      </c>
      <c r="C22" s="19">
        <v>1479175.57</v>
      </c>
      <c r="D22" s="19">
        <v>1516983.41</v>
      </c>
      <c r="E22" s="19">
        <v>1498864.32</v>
      </c>
      <c r="F22" s="19">
        <v>1468170.02</v>
      </c>
      <c r="G22" s="19">
        <v>1468170.02</v>
      </c>
      <c r="H22" s="20">
        <v>2072344.8699999999</v>
      </c>
      <c r="I22" s="20">
        <v>2049751.63</v>
      </c>
      <c r="J22" s="20">
        <v>2034751.62</v>
      </c>
      <c r="K22" s="20">
        <v>2034751.62</v>
      </c>
      <c r="L22" s="21">
        <f t="shared" si="5"/>
        <v>0.98805584169176919</v>
      </c>
      <c r="M22" s="14">
        <f>F22/D22</f>
        <v>0.96782206734877874</v>
      </c>
      <c r="N22" s="14">
        <f t="shared" ref="N22:N24" si="8">G22/F22</f>
        <v>1</v>
      </c>
      <c r="O22" s="14">
        <v>0</v>
      </c>
      <c r="P22" s="14">
        <f t="shared" si="7"/>
        <v>0.98185955892563392</v>
      </c>
      <c r="Q22" s="14">
        <f>K22/J22</f>
        <v>1</v>
      </c>
      <c r="R22" s="16">
        <f>((D22/H22)-1)*100</f>
        <v>-26.798698809238253</v>
      </c>
      <c r="S22" s="16">
        <f t="shared" si="4"/>
        <v>-27.845246291043622</v>
      </c>
      <c r="T22" s="16">
        <f t="shared" si="4"/>
        <v>-27.845246291043622</v>
      </c>
    </row>
    <row r="23" spans="1:20">
      <c r="A23" s="33" t="s">
        <v>38</v>
      </c>
      <c r="B23" s="47">
        <v>50832.4</v>
      </c>
      <c r="C23" s="47">
        <v>4064.14</v>
      </c>
      <c r="D23" s="47">
        <v>54896.54</v>
      </c>
      <c r="E23" s="47">
        <v>25297.94</v>
      </c>
      <c r="F23" s="47">
        <v>25201.14</v>
      </c>
      <c r="G23" s="47">
        <v>25201.14</v>
      </c>
      <c r="H23" s="48">
        <v>61692.93</v>
      </c>
      <c r="I23" s="48">
        <v>52268.800000000003</v>
      </c>
      <c r="J23" s="48">
        <v>46947.78</v>
      </c>
      <c r="K23" s="48">
        <v>46947.78</v>
      </c>
      <c r="L23" s="49">
        <f t="shared" si="5"/>
        <v>0.46082940746356688</v>
      </c>
      <c r="M23" s="38">
        <f>F23/D23</f>
        <v>0.45906609050406455</v>
      </c>
      <c r="N23" s="38">
        <f t="shared" si="8"/>
        <v>1</v>
      </c>
      <c r="O23" s="38">
        <f t="shared" si="6"/>
        <v>0.84724132894968684</v>
      </c>
      <c r="P23" s="38">
        <f t="shared" si="7"/>
        <v>0.7609912513476017</v>
      </c>
      <c r="Q23" s="38">
        <f>K23/J23</f>
        <v>1</v>
      </c>
      <c r="R23" s="37">
        <f>((D23/H23)-1)*100</f>
        <v>-11.016481142976996</v>
      </c>
      <c r="S23" s="37">
        <f t="shared" si="4"/>
        <v>-46.320912298728501</v>
      </c>
      <c r="T23" s="37">
        <f t="shared" si="4"/>
        <v>-46.320912298728501</v>
      </c>
    </row>
    <row r="24" spans="1:20" s="6" customFormat="1">
      <c r="A24" s="40" t="s">
        <v>39</v>
      </c>
      <c r="B24" s="44">
        <f t="shared" ref="B24:G24" si="9">SUM(B20:B23)</f>
        <v>5149247.47</v>
      </c>
      <c r="C24" s="44">
        <f t="shared" si="9"/>
        <v>1630366.5999999999</v>
      </c>
      <c r="D24" s="44">
        <f t="shared" si="9"/>
        <v>6779614.0700000003</v>
      </c>
      <c r="E24" s="44">
        <f t="shared" si="9"/>
        <v>5843136.0300000012</v>
      </c>
      <c r="F24" s="44">
        <f t="shared" si="9"/>
        <v>5407199.9699999997</v>
      </c>
      <c r="G24" s="44">
        <f t="shared" si="9"/>
        <v>5399299.8500000006</v>
      </c>
      <c r="H24" s="44">
        <f>SUM(H20:H23)</f>
        <v>7476365.6799999997</v>
      </c>
      <c r="I24" s="44">
        <f>SUM(I20:I23)</f>
        <v>6330509.5700000003</v>
      </c>
      <c r="J24" s="44">
        <f>SUM(J20:J23)</f>
        <v>5849818.8799999999</v>
      </c>
      <c r="K24" s="44">
        <f>SUM(K20:K23)</f>
        <v>5843338.5</v>
      </c>
      <c r="L24" s="55">
        <f t="shared" si="5"/>
        <v>0.86186853258448104</v>
      </c>
      <c r="M24" s="45">
        <f>F24/D24</f>
        <v>0.79756751847085594</v>
      </c>
      <c r="N24" s="45">
        <f t="shared" si="8"/>
        <v>0.99853896285622312</v>
      </c>
      <c r="O24" s="45">
        <f t="shared" si="6"/>
        <v>0.84673621395148246</v>
      </c>
      <c r="P24" s="45">
        <f t="shared" si="7"/>
        <v>0.78244151374896365</v>
      </c>
      <c r="Q24" s="45">
        <f>K24/J24</f>
        <v>0.9988922084370585</v>
      </c>
      <c r="R24" s="42">
        <f>((D24/H24)-1)*100</f>
        <v>-9.3193891232992705</v>
      </c>
      <c r="S24" s="42">
        <f t="shared" si="4"/>
        <v>-7.566369473647705</v>
      </c>
      <c r="T24" s="42">
        <f t="shared" si="4"/>
        <v>-7.5990574566234592</v>
      </c>
    </row>
  </sheetData>
  <mergeCells count="15">
    <mergeCell ref="A1:R1"/>
    <mergeCell ref="A5:A7"/>
    <mergeCell ref="B5:G6"/>
    <mergeCell ref="H5:K6"/>
    <mergeCell ref="L5:O5"/>
    <mergeCell ref="P5:R6"/>
    <mergeCell ref="L6:M6"/>
    <mergeCell ref="N6:O6"/>
    <mergeCell ref="A17:A19"/>
    <mergeCell ref="B17:G18"/>
    <mergeCell ref="H17:K18"/>
    <mergeCell ref="L17:Q17"/>
    <mergeCell ref="R17:T18"/>
    <mergeCell ref="L18:N18"/>
    <mergeCell ref="O18:Q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3AFD6-9C7F-47EC-BAAA-52B064DD869A}">
  <sheetPr>
    <pageSetUpPr fitToPage="1"/>
  </sheetPr>
  <dimension ref="A1:T24"/>
  <sheetViews>
    <sheetView workbookViewId="0">
      <selection sqref="A1:XFD1048576"/>
    </sheetView>
  </sheetViews>
  <sheetFormatPr baseColWidth="10" defaultRowHeight="11.25"/>
  <cols>
    <col min="1" max="1" width="30" style="7" customWidth="1"/>
    <col min="2" max="2" width="12.625" style="2" bestFit="1" customWidth="1"/>
    <col min="3" max="3" width="14.5" style="2" customWidth="1"/>
    <col min="4" max="4" width="12.625" style="2" bestFit="1" customWidth="1"/>
    <col min="5" max="5" width="15.25" style="2" customWidth="1"/>
    <col min="6" max="6" width="13.75" style="2" bestFit="1" customWidth="1"/>
    <col min="7" max="8" width="12.625" style="2" bestFit="1" customWidth="1"/>
    <col min="9" max="9" width="15.125" style="2" customWidth="1"/>
    <col min="10" max="10" width="13.625" style="2" customWidth="1"/>
    <col min="11" max="11" width="13.125" style="2" customWidth="1"/>
    <col min="12" max="14" width="7.75" style="2" bestFit="1" customWidth="1"/>
    <col min="15" max="18" width="6.75" style="2" bestFit="1" customWidth="1"/>
    <col min="19" max="19" width="6.75" style="2" customWidth="1"/>
    <col min="20" max="20" width="7.125" style="2" bestFit="1" customWidth="1"/>
    <col min="21" max="1025" width="9.625" style="2" customWidth="1"/>
    <col min="1026" max="16384" width="11" style="2"/>
  </cols>
  <sheetData>
    <row r="1" spans="1:19" s="1" customFormat="1" ht="15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>
      <c r="A2" s="2"/>
      <c r="L2" s="3"/>
      <c r="M2" s="3"/>
      <c r="N2" s="3"/>
      <c r="O2" s="3"/>
      <c r="P2" s="3"/>
      <c r="Q2" s="3"/>
      <c r="R2" s="3"/>
      <c r="S2" s="3"/>
    </row>
    <row r="3" spans="1:19" ht="15">
      <c r="A3" s="11" t="s">
        <v>12</v>
      </c>
    </row>
    <row r="4" spans="1:19">
      <c r="A4" s="4"/>
    </row>
    <row r="5" spans="1:19" s="5" customFormat="1" ht="15" customHeight="1">
      <c r="A5" s="56" t="s">
        <v>13</v>
      </c>
      <c r="B5" s="56" t="s">
        <v>46</v>
      </c>
      <c r="C5" s="56"/>
      <c r="D5" s="56"/>
      <c r="E5" s="56"/>
      <c r="F5" s="56"/>
      <c r="G5" s="56"/>
      <c r="H5" s="57">
        <v>2023</v>
      </c>
      <c r="I5" s="56"/>
      <c r="J5" s="56"/>
      <c r="K5" s="56"/>
      <c r="L5" s="62" t="s">
        <v>14</v>
      </c>
      <c r="M5" s="62"/>
      <c r="N5" s="62"/>
      <c r="O5" s="62"/>
      <c r="P5" s="56" t="s">
        <v>15</v>
      </c>
      <c r="Q5" s="56"/>
      <c r="R5" s="56"/>
    </row>
    <row r="6" spans="1:19" s="5" customFormat="1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62">
        <v>2024</v>
      </c>
      <c r="M6" s="62"/>
      <c r="N6" s="62">
        <v>2023</v>
      </c>
      <c r="O6" s="62"/>
      <c r="P6" s="56"/>
      <c r="Q6" s="56"/>
      <c r="R6" s="56"/>
    </row>
    <row r="7" spans="1:19" s="5" customFormat="1" ht="63" customHeight="1">
      <c r="A7" s="56"/>
      <c r="B7" s="32" t="s">
        <v>43</v>
      </c>
      <c r="C7" s="32" t="s">
        <v>42</v>
      </c>
      <c r="D7" s="32" t="s">
        <v>16</v>
      </c>
      <c r="E7" s="32" t="s">
        <v>17</v>
      </c>
      <c r="F7" s="32" t="s">
        <v>18</v>
      </c>
      <c r="G7" s="32" t="s">
        <v>19</v>
      </c>
      <c r="H7" s="32" t="s">
        <v>20</v>
      </c>
      <c r="I7" s="32" t="s">
        <v>21</v>
      </c>
      <c r="J7" s="32" t="s">
        <v>22</v>
      </c>
      <c r="K7" s="32" t="s">
        <v>23</v>
      </c>
      <c r="L7" s="32" t="s">
        <v>0</v>
      </c>
      <c r="M7" s="32" t="s">
        <v>1</v>
      </c>
      <c r="N7" s="32" t="s">
        <v>2</v>
      </c>
      <c r="O7" s="32" t="s">
        <v>3</v>
      </c>
      <c r="P7" s="32" t="s">
        <v>4</v>
      </c>
      <c r="Q7" s="32" t="s">
        <v>5</v>
      </c>
      <c r="R7" s="32" t="s">
        <v>6</v>
      </c>
    </row>
    <row r="8" spans="1:19" ht="30.75" customHeight="1">
      <c r="A8" s="24" t="s">
        <v>40</v>
      </c>
      <c r="B8" s="25">
        <v>0</v>
      </c>
      <c r="C8" s="25">
        <v>0</v>
      </c>
      <c r="D8" s="26">
        <v>0</v>
      </c>
      <c r="E8" s="26">
        <v>656.62</v>
      </c>
      <c r="F8" s="27">
        <v>0</v>
      </c>
      <c r="G8" s="26">
        <v>656.62</v>
      </c>
      <c r="H8" s="28">
        <v>0</v>
      </c>
      <c r="I8" s="29">
        <v>3821.03</v>
      </c>
      <c r="J8" s="29">
        <v>0</v>
      </c>
      <c r="K8" s="29">
        <v>2201.21</v>
      </c>
      <c r="L8" s="14"/>
      <c r="M8" s="14">
        <f>G8/E8</f>
        <v>1</v>
      </c>
      <c r="N8" s="14"/>
      <c r="O8" s="30">
        <f>ROUND(K8/I8,2)</f>
        <v>0.57999999999999996</v>
      </c>
      <c r="P8" s="18"/>
      <c r="Q8" s="31">
        <f>ROUND(((E8/I8)-1)*100,2)</f>
        <v>-82.82</v>
      </c>
      <c r="R8" s="31">
        <f>ROUND(((G8/K8)-1)*100,2)</f>
        <v>-70.17</v>
      </c>
    </row>
    <row r="9" spans="1:19">
      <c r="A9" s="15" t="s">
        <v>24</v>
      </c>
      <c r="B9" s="12">
        <v>5098415.07</v>
      </c>
      <c r="C9" s="12">
        <v>0</v>
      </c>
      <c r="D9" s="12">
        <v>5098415.07</v>
      </c>
      <c r="E9" s="12">
        <v>5098420</v>
      </c>
      <c r="F9" s="13">
        <v>0</v>
      </c>
      <c r="G9" s="12">
        <v>5098420</v>
      </c>
      <c r="H9" s="17">
        <v>5302301.1900000004</v>
      </c>
      <c r="I9" s="17">
        <v>5302299.96</v>
      </c>
      <c r="J9" s="16">
        <v>0</v>
      </c>
      <c r="K9" s="16">
        <v>4860441.63</v>
      </c>
      <c r="L9" s="14">
        <f>E9/D9</f>
        <v>1.0000009669671717</v>
      </c>
      <c r="M9" s="14">
        <f>G9/E9</f>
        <v>1</v>
      </c>
      <c r="N9" s="14">
        <f>I9/H9</f>
        <v>0.99999976802524859</v>
      </c>
      <c r="O9" s="14">
        <f>ROUND(K9/I9,2)</f>
        <v>0.92</v>
      </c>
      <c r="P9" s="18">
        <f>((D9/H9)-1)*100</f>
        <v>-3.845238372812998</v>
      </c>
      <c r="Q9" s="18">
        <f>ROUND(((E9/I9)-1)*100,2)</f>
        <v>-3.85</v>
      </c>
      <c r="R9" s="18">
        <f>ROUND(((G9/K9)-1)*100,2)</f>
        <v>4.9000000000000004</v>
      </c>
    </row>
    <row r="10" spans="1:19">
      <c r="A10" s="15" t="s">
        <v>47</v>
      </c>
      <c r="B10" s="12">
        <v>0</v>
      </c>
      <c r="C10" s="12">
        <v>0</v>
      </c>
      <c r="D10" s="12">
        <v>0</v>
      </c>
      <c r="E10" s="12">
        <v>45606.65</v>
      </c>
      <c r="F10" s="13">
        <v>0</v>
      </c>
      <c r="G10" s="12">
        <v>45606.65</v>
      </c>
      <c r="H10" s="17">
        <v>0</v>
      </c>
      <c r="I10" s="17">
        <v>0</v>
      </c>
      <c r="J10" s="16">
        <v>0</v>
      </c>
      <c r="K10" s="16">
        <v>0</v>
      </c>
      <c r="L10" s="14"/>
      <c r="M10" s="14">
        <f>G10/E10</f>
        <v>1</v>
      </c>
      <c r="N10" s="14"/>
      <c r="O10" s="14"/>
      <c r="P10" s="18"/>
      <c r="Q10" s="31"/>
      <c r="R10" s="18"/>
    </row>
    <row r="11" spans="1:19">
      <c r="A11" s="15" t="s">
        <v>25</v>
      </c>
      <c r="B11" s="12">
        <v>50832.4</v>
      </c>
      <c r="C11" s="12">
        <v>0</v>
      </c>
      <c r="D11" s="12">
        <v>50832.4</v>
      </c>
      <c r="E11" s="12">
        <v>50830</v>
      </c>
      <c r="F11" s="13">
        <v>0</v>
      </c>
      <c r="G11" s="12">
        <v>50830</v>
      </c>
      <c r="H11" s="17">
        <v>39760</v>
      </c>
      <c r="I11" s="17">
        <v>39760</v>
      </c>
      <c r="J11" s="16">
        <v>0</v>
      </c>
      <c r="K11" s="16">
        <v>0</v>
      </c>
      <c r="L11" s="14">
        <f>E11/D11</f>
        <v>0.99995278601836624</v>
      </c>
      <c r="M11" s="14">
        <f>G11/E11</f>
        <v>1</v>
      </c>
      <c r="N11" s="14">
        <f>I11/H11</f>
        <v>1</v>
      </c>
      <c r="O11" s="14">
        <f>ROUND(K11/I11,2)</f>
        <v>0</v>
      </c>
      <c r="P11" s="18">
        <f t="shared" ref="P11:P13" si="0">((D11/H11)-1)*100</f>
        <v>27.84808853118712</v>
      </c>
      <c r="Q11" s="18">
        <f t="shared" ref="Q11" si="1">ROUND(((E11/I11)-1)*100,2)</f>
        <v>27.84</v>
      </c>
      <c r="R11" s="18"/>
    </row>
    <row r="12" spans="1:19">
      <c r="A12" s="33" t="s">
        <v>44</v>
      </c>
      <c r="B12" s="34">
        <v>0</v>
      </c>
      <c r="C12" s="34">
        <v>1630366.6</v>
      </c>
      <c r="D12" s="34">
        <v>1630366.6</v>
      </c>
      <c r="E12" s="34">
        <v>0</v>
      </c>
      <c r="F12" s="35">
        <v>0</v>
      </c>
      <c r="G12" s="34">
        <v>0</v>
      </c>
      <c r="H12" s="36">
        <v>2134304.4900000002</v>
      </c>
      <c r="I12" s="37">
        <v>0</v>
      </c>
      <c r="J12" s="37">
        <v>0</v>
      </c>
      <c r="K12" s="37">
        <v>0</v>
      </c>
      <c r="L12" s="38">
        <f>E12/D12</f>
        <v>0</v>
      </c>
      <c r="M12" s="14"/>
      <c r="N12" s="38">
        <f>I12/H12</f>
        <v>0</v>
      </c>
      <c r="O12" s="14"/>
      <c r="P12" s="39">
        <f t="shared" si="0"/>
        <v>-23.611340010815429</v>
      </c>
      <c r="Q12" s="31"/>
      <c r="R12" s="18"/>
    </row>
    <row r="13" spans="1:19" s="6" customFormat="1">
      <c r="A13" s="40" t="s">
        <v>26</v>
      </c>
      <c r="B13" s="41">
        <f>SUM(B8:B12)</f>
        <v>5149247.4700000007</v>
      </c>
      <c r="C13" s="41">
        <f>SUM(C8:C12)</f>
        <v>1630366.6</v>
      </c>
      <c r="D13" s="42">
        <f>SUM(D8:D12)</f>
        <v>6779614.0700000003</v>
      </c>
      <c r="E13" s="42">
        <f>SUM(E8:E12)</f>
        <v>5195513.2700000005</v>
      </c>
      <c r="F13" s="43">
        <f t="shared" ref="F13:K13" si="2">SUM(F8:F12)</f>
        <v>0</v>
      </c>
      <c r="G13" s="42">
        <f t="shared" si="2"/>
        <v>5195513.2700000005</v>
      </c>
      <c r="H13" s="44">
        <f t="shared" si="2"/>
        <v>7476365.6800000006</v>
      </c>
      <c r="I13" s="44">
        <f t="shared" si="2"/>
        <v>5345880.99</v>
      </c>
      <c r="J13" s="44">
        <f t="shared" si="2"/>
        <v>0</v>
      </c>
      <c r="K13" s="44">
        <f t="shared" si="2"/>
        <v>4862642.84</v>
      </c>
      <c r="L13" s="45">
        <f>E13/D13</f>
        <v>0.76634351400477285</v>
      </c>
      <c r="M13" s="45">
        <f t="shared" ref="M13" si="3">G13/E13</f>
        <v>1</v>
      </c>
      <c r="N13" s="45">
        <f>I13/H13</f>
        <v>0.71503738832635588</v>
      </c>
      <c r="O13" s="45">
        <f>ROUND(K13/I13,2)</f>
        <v>0.91</v>
      </c>
      <c r="P13" s="46">
        <f t="shared" si="0"/>
        <v>-9.3193891232992812</v>
      </c>
      <c r="Q13" s="46">
        <f>ROUND(((E13/I13)-1)*100,2)</f>
        <v>-2.81</v>
      </c>
      <c r="R13" s="46">
        <f>ROUND(((G13/K13)-1)*100,2)</f>
        <v>6.85</v>
      </c>
    </row>
    <row r="14" spans="1:19" ht="18" customHeight="1">
      <c r="K14" s="8"/>
    </row>
    <row r="15" spans="1:19" ht="15">
      <c r="A15" s="11" t="s">
        <v>27</v>
      </c>
      <c r="K15" s="9"/>
      <c r="L15" s="9"/>
      <c r="M15" s="9"/>
      <c r="N15" s="9"/>
      <c r="O15" s="9"/>
      <c r="P15" s="9"/>
      <c r="Q15" s="9"/>
      <c r="R15" s="10"/>
    </row>
    <row r="16" spans="1:19">
      <c r="A16" s="4"/>
      <c r="K16" s="9"/>
      <c r="L16" s="9"/>
      <c r="M16" s="9"/>
      <c r="N16" s="9"/>
      <c r="O16" s="9"/>
      <c r="P16" s="9"/>
      <c r="Q16" s="9"/>
      <c r="R16" s="10"/>
    </row>
    <row r="17" spans="1:20">
      <c r="A17" s="56" t="s">
        <v>13</v>
      </c>
      <c r="B17" s="57">
        <v>2024</v>
      </c>
      <c r="C17" s="58"/>
      <c r="D17" s="58"/>
      <c r="E17" s="58"/>
      <c r="F17" s="58"/>
      <c r="G17" s="58"/>
      <c r="H17" s="59">
        <v>2023</v>
      </c>
      <c r="I17" s="60"/>
      <c r="J17" s="60"/>
      <c r="K17" s="60"/>
      <c r="L17" s="60" t="s">
        <v>14</v>
      </c>
      <c r="M17" s="57"/>
      <c r="N17" s="57"/>
      <c r="O17" s="57"/>
      <c r="P17" s="57"/>
      <c r="Q17" s="57"/>
      <c r="R17" s="56" t="s">
        <v>15</v>
      </c>
      <c r="S17" s="56"/>
      <c r="T17" s="56"/>
    </row>
    <row r="18" spans="1:20" ht="14.25" customHeight="1">
      <c r="A18" s="56"/>
      <c r="B18" s="58"/>
      <c r="C18" s="58"/>
      <c r="D18" s="58"/>
      <c r="E18" s="58"/>
      <c r="F18" s="58"/>
      <c r="G18" s="58"/>
      <c r="H18" s="60"/>
      <c r="I18" s="60"/>
      <c r="J18" s="60"/>
      <c r="K18" s="60"/>
      <c r="L18" s="57">
        <v>2024</v>
      </c>
      <c r="M18" s="57"/>
      <c r="N18" s="57"/>
      <c r="O18" s="57">
        <v>2023</v>
      </c>
      <c r="P18" s="57"/>
      <c r="Q18" s="57"/>
      <c r="R18" s="56"/>
      <c r="S18" s="56"/>
      <c r="T18" s="56"/>
    </row>
    <row r="19" spans="1:20" ht="51.75" customHeight="1">
      <c r="A19" s="56"/>
      <c r="B19" s="32" t="s">
        <v>41</v>
      </c>
      <c r="C19" s="32" t="s">
        <v>42</v>
      </c>
      <c r="D19" s="32" t="s">
        <v>28</v>
      </c>
      <c r="E19" s="32" t="s">
        <v>29</v>
      </c>
      <c r="F19" s="32" t="s">
        <v>30</v>
      </c>
      <c r="G19" s="32" t="s">
        <v>31</v>
      </c>
      <c r="H19" s="54" t="s">
        <v>32</v>
      </c>
      <c r="I19" s="54" t="s">
        <v>33</v>
      </c>
      <c r="J19" s="54" t="s">
        <v>34</v>
      </c>
      <c r="K19" s="54" t="s">
        <v>35</v>
      </c>
      <c r="L19" s="54" t="s">
        <v>0</v>
      </c>
      <c r="M19" s="32" t="s">
        <v>7</v>
      </c>
      <c r="N19" s="32" t="s">
        <v>8</v>
      </c>
      <c r="O19" s="32" t="s">
        <v>2</v>
      </c>
      <c r="P19" s="32" t="s">
        <v>9</v>
      </c>
      <c r="Q19" s="32" t="s">
        <v>10</v>
      </c>
      <c r="R19" s="32" t="s">
        <v>4</v>
      </c>
      <c r="S19" s="32" t="s">
        <v>11</v>
      </c>
      <c r="T19" s="32" t="s">
        <v>6</v>
      </c>
    </row>
    <row r="20" spans="1:20">
      <c r="A20" s="50" t="s">
        <v>36</v>
      </c>
      <c r="B20" s="51">
        <v>4365458.34</v>
      </c>
      <c r="C20" s="51">
        <v>9123.89</v>
      </c>
      <c r="D20" s="51">
        <v>4374582.2300000004</v>
      </c>
      <c r="E20" s="51">
        <v>3727651.65</v>
      </c>
      <c r="F20" s="51">
        <v>2587640.2799999998</v>
      </c>
      <c r="G20" s="51">
        <v>2587640.2799999998</v>
      </c>
      <c r="H20" s="52">
        <v>4344639.42</v>
      </c>
      <c r="I20" s="52">
        <v>3639856.72</v>
      </c>
      <c r="J20" s="52">
        <v>3361183.67</v>
      </c>
      <c r="K20" s="52">
        <v>3361139.61</v>
      </c>
      <c r="L20" s="53">
        <f>+E20/D20</f>
        <v>0.85211603166046768</v>
      </c>
      <c r="M20" s="30">
        <f>F20/D20</f>
        <v>0.59151711956732367</v>
      </c>
      <c r="N20" s="30">
        <f>G20/F20</f>
        <v>1</v>
      </c>
      <c r="O20" s="30">
        <f>+I20/H20</f>
        <v>0.83778108333786661</v>
      </c>
      <c r="P20" s="30">
        <f>J20/H20</f>
        <v>0.77363927016065237</v>
      </c>
      <c r="Q20" s="30">
        <f>K20/J20</f>
        <v>0.99998689152265219</v>
      </c>
      <c r="R20" s="28">
        <f>((D20/H20)-1)*100</f>
        <v>0.68918976019418654</v>
      </c>
      <c r="S20" s="28">
        <f t="shared" ref="S20:T24" si="4">((F20/J20)-1)*100</f>
        <v>-23.014017261365549</v>
      </c>
      <c r="T20" s="28">
        <f t="shared" si="4"/>
        <v>-23.013008079125886</v>
      </c>
    </row>
    <row r="21" spans="1:20" ht="30" customHeight="1">
      <c r="A21" s="22" t="s">
        <v>37</v>
      </c>
      <c r="B21" s="19">
        <v>695148.89</v>
      </c>
      <c r="C21" s="19">
        <v>138003</v>
      </c>
      <c r="D21" s="19">
        <v>833151.89</v>
      </c>
      <c r="E21" s="19">
        <v>523305.46</v>
      </c>
      <c r="F21" s="19">
        <v>282039.59000000003</v>
      </c>
      <c r="G21" s="19">
        <v>282039.59000000003</v>
      </c>
      <c r="H21" s="20">
        <v>997688.46</v>
      </c>
      <c r="I21" s="20">
        <v>588632.42000000004</v>
      </c>
      <c r="J21" s="20">
        <v>406935.81</v>
      </c>
      <c r="K21" s="20">
        <v>400499.49</v>
      </c>
      <c r="L21" s="21">
        <f t="shared" ref="L21:L24" si="5">+E21/D21</f>
        <v>0.62810331018993426</v>
      </c>
      <c r="M21" s="14">
        <f>F21/D21</f>
        <v>0.33852121490116288</v>
      </c>
      <c r="N21" s="14">
        <f>G21/F21</f>
        <v>1</v>
      </c>
      <c r="O21" s="14">
        <f t="shared" ref="O21:O24" si="6">+I21/H21</f>
        <v>0.58999621986205997</v>
      </c>
      <c r="P21" s="14">
        <f t="shared" ref="P21:P24" si="7">J21/H21</f>
        <v>0.40787863778638878</v>
      </c>
      <c r="Q21" s="14">
        <f>K21/J21</f>
        <v>0.98418345143918395</v>
      </c>
      <c r="R21" s="16">
        <f>((D21/H21)-1)*100</f>
        <v>-16.491778405455339</v>
      </c>
      <c r="S21" s="16">
        <f t="shared" si="4"/>
        <v>-30.691872509327688</v>
      </c>
      <c r="T21" s="16">
        <f t="shared" si="4"/>
        <v>-29.578040161798945</v>
      </c>
    </row>
    <row r="22" spans="1:20">
      <c r="A22" s="15" t="s">
        <v>24</v>
      </c>
      <c r="B22" s="19">
        <v>37807.839999999997</v>
      </c>
      <c r="C22" s="19">
        <v>1479175.57</v>
      </c>
      <c r="D22" s="19">
        <v>1516983.41</v>
      </c>
      <c r="E22" s="19">
        <v>1498864.32</v>
      </c>
      <c r="F22" s="19">
        <v>1468170.02</v>
      </c>
      <c r="G22" s="19">
        <v>1468170.02</v>
      </c>
      <c r="H22" s="20">
        <v>2072344.8699999999</v>
      </c>
      <c r="I22" s="20">
        <v>2049751.63</v>
      </c>
      <c r="J22" s="20">
        <v>2034751.62</v>
      </c>
      <c r="K22" s="20">
        <v>2034751.62</v>
      </c>
      <c r="L22" s="21">
        <f t="shared" si="5"/>
        <v>0.98805584169176919</v>
      </c>
      <c r="M22" s="14">
        <f>F22/D22</f>
        <v>0.96782206734877874</v>
      </c>
      <c r="N22" s="14">
        <f t="shared" ref="N22:N24" si="8">G22/F22</f>
        <v>1</v>
      </c>
      <c r="O22" s="14">
        <v>0</v>
      </c>
      <c r="P22" s="14">
        <f t="shared" si="7"/>
        <v>0.98185955892563392</v>
      </c>
      <c r="Q22" s="14">
        <f>K22/J22</f>
        <v>1</v>
      </c>
      <c r="R22" s="16">
        <f>((D22/H22)-1)*100</f>
        <v>-26.798698809238253</v>
      </c>
      <c r="S22" s="16">
        <f t="shared" si="4"/>
        <v>-27.845246291043622</v>
      </c>
      <c r="T22" s="16">
        <f t="shared" si="4"/>
        <v>-27.845246291043622</v>
      </c>
    </row>
    <row r="23" spans="1:20">
      <c r="A23" s="33" t="s">
        <v>38</v>
      </c>
      <c r="B23" s="47">
        <v>50832.4</v>
      </c>
      <c r="C23" s="47">
        <v>4064.14</v>
      </c>
      <c r="D23" s="47">
        <v>54896.54</v>
      </c>
      <c r="E23" s="47">
        <v>25297.94</v>
      </c>
      <c r="F23" s="47">
        <v>24331.67</v>
      </c>
      <c r="G23" s="47">
        <v>24331.67</v>
      </c>
      <c r="H23" s="48">
        <v>61692.93</v>
      </c>
      <c r="I23" s="48">
        <v>52268.800000000003</v>
      </c>
      <c r="J23" s="48">
        <v>46947.78</v>
      </c>
      <c r="K23" s="48">
        <v>46947.78</v>
      </c>
      <c r="L23" s="49">
        <f t="shared" si="5"/>
        <v>0.46082940746356688</v>
      </c>
      <c r="M23" s="38">
        <f>F23/D23</f>
        <v>0.44322775169436907</v>
      </c>
      <c r="N23" s="38">
        <f t="shared" si="8"/>
        <v>1</v>
      </c>
      <c r="O23" s="38">
        <f t="shared" si="6"/>
        <v>0.84724132894968684</v>
      </c>
      <c r="P23" s="38">
        <f t="shared" si="7"/>
        <v>0.7609912513476017</v>
      </c>
      <c r="Q23" s="38">
        <f>K23/J23</f>
        <v>1</v>
      </c>
      <c r="R23" s="37">
        <f>((D23/H23)-1)*100</f>
        <v>-11.016481142976996</v>
      </c>
      <c r="S23" s="37">
        <f t="shared" si="4"/>
        <v>-48.172906152324991</v>
      </c>
      <c r="T23" s="37">
        <f t="shared" si="4"/>
        <v>-48.172906152324991</v>
      </c>
    </row>
    <row r="24" spans="1:20" s="6" customFormat="1">
      <c r="A24" s="40" t="s">
        <v>39</v>
      </c>
      <c r="B24" s="44">
        <f t="shared" ref="B24:G24" si="9">SUM(B20:B23)</f>
        <v>5149247.47</v>
      </c>
      <c r="C24" s="44">
        <f t="shared" si="9"/>
        <v>1630366.5999999999</v>
      </c>
      <c r="D24" s="44">
        <f t="shared" si="9"/>
        <v>6779614.0700000003</v>
      </c>
      <c r="E24" s="44">
        <f t="shared" si="9"/>
        <v>5775119.370000001</v>
      </c>
      <c r="F24" s="44">
        <f t="shared" si="9"/>
        <v>4362181.5599999996</v>
      </c>
      <c r="G24" s="44">
        <f t="shared" si="9"/>
        <v>4362181.5599999996</v>
      </c>
      <c r="H24" s="44">
        <f>SUM(H20:H23)</f>
        <v>7476365.6799999997</v>
      </c>
      <c r="I24" s="44">
        <f>SUM(I20:I23)</f>
        <v>6330509.5700000003</v>
      </c>
      <c r="J24" s="44">
        <f>SUM(J20:J23)</f>
        <v>5849818.8799999999</v>
      </c>
      <c r="K24" s="44">
        <f>SUM(K20:K23)</f>
        <v>5843338.5</v>
      </c>
      <c r="L24" s="55">
        <f t="shared" si="5"/>
        <v>0.8518360057624933</v>
      </c>
      <c r="M24" s="45">
        <f>F24/D24</f>
        <v>0.64342623561756807</v>
      </c>
      <c r="N24" s="45">
        <f t="shared" si="8"/>
        <v>1</v>
      </c>
      <c r="O24" s="45">
        <f t="shared" si="6"/>
        <v>0.84673621395148246</v>
      </c>
      <c r="P24" s="45">
        <f t="shared" si="7"/>
        <v>0.78244151374896365</v>
      </c>
      <c r="Q24" s="45">
        <f>K24/J24</f>
        <v>0.9988922084370585</v>
      </c>
      <c r="R24" s="42">
        <f>((D24/H24)-1)*100</f>
        <v>-9.3193891232992705</v>
      </c>
      <c r="S24" s="42">
        <f t="shared" si="4"/>
        <v>-25.430485122985559</v>
      </c>
      <c r="T24" s="42">
        <f t="shared" si="4"/>
        <v>-25.347786030194907</v>
      </c>
    </row>
  </sheetData>
  <mergeCells count="15">
    <mergeCell ref="A1:R1"/>
    <mergeCell ref="A5:A7"/>
    <mergeCell ref="B5:G6"/>
    <mergeCell ref="H5:K6"/>
    <mergeCell ref="L5:O5"/>
    <mergeCell ref="P5:R6"/>
    <mergeCell ref="L6:M6"/>
    <mergeCell ref="N6:O6"/>
    <mergeCell ref="A17:A19"/>
    <mergeCell ref="B17:G18"/>
    <mergeCell ref="H17:K18"/>
    <mergeCell ref="L17:Q17"/>
    <mergeCell ref="R17:T18"/>
    <mergeCell ref="L18:N18"/>
    <mergeCell ref="O18:Q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zoomScaleNormal="100" workbookViewId="0">
      <selection sqref="A1:R1"/>
    </sheetView>
  </sheetViews>
  <sheetFormatPr baseColWidth="10" defaultRowHeight="11.25"/>
  <cols>
    <col min="1" max="1" width="30" style="7" customWidth="1"/>
    <col min="2" max="2" width="12.625" style="2" bestFit="1" customWidth="1"/>
    <col min="3" max="3" width="14.5" style="2" customWidth="1"/>
    <col min="4" max="4" width="12.625" style="2" bestFit="1" customWidth="1"/>
    <col min="5" max="5" width="15.25" style="2" customWidth="1"/>
    <col min="6" max="6" width="13.75" style="2" bestFit="1" customWidth="1"/>
    <col min="7" max="8" width="12.625" style="2" bestFit="1" customWidth="1"/>
    <col min="9" max="9" width="15.125" style="2" customWidth="1"/>
    <col min="10" max="10" width="13.625" style="2" customWidth="1"/>
    <col min="11" max="11" width="13.125" style="2" customWidth="1"/>
    <col min="12" max="14" width="7.75" style="2" bestFit="1" customWidth="1"/>
    <col min="15" max="18" width="6.75" style="2" bestFit="1" customWidth="1"/>
    <col min="19" max="19" width="6.75" style="2" customWidth="1"/>
    <col min="20" max="20" width="7.125" style="2" bestFit="1" customWidth="1"/>
    <col min="21" max="1025" width="9.625" style="2" customWidth="1"/>
    <col min="1026" max="1026" width="11" style="2" customWidth="1"/>
    <col min="1027" max="16384" width="11" style="2"/>
  </cols>
  <sheetData>
    <row r="1" spans="1:19" s="1" customFormat="1" ht="15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>
      <c r="A2" s="2"/>
      <c r="L2" s="3"/>
      <c r="M2" s="3"/>
      <c r="N2" s="3"/>
      <c r="O2" s="3"/>
      <c r="P2" s="3"/>
      <c r="Q2" s="3"/>
      <c r="R2" s="3"/>
      <c r="S2" s="3"/>
    </row>
    <row r="3" spans="1:19" ht="15">
      <c r="A3" s="11" t="s">
        <v>12</v>
      </c>
    </row>
    <row r="4" spans="1:19">
      <c r="A4" s="4"/>
    </row>
    <row r="5" spans="1:19" s="5" customFormat="1" ht="15" customHeight="1">
      <c r="A5" s="56" t="s">
        <v>13</v>
      </c>
      <c r="B5" s="56" t="s">
        <v>46</v>
      </c>
      <c r="C5" s="56"/>
      <c r="D5" s="56"/>
      <c r="E5" s="56"/>
      <c r="F5" s="56"/>
      <c r="G5" s="56"/>
      <c r="H5" s="57">
        <v>2023</v>
      </c>
      <c r="I5" s="56"/>
      <c r="J5" s="56"/>
      <c r="K5" s="56"/>
      <c r="L5" s="62" t="s">
        <v>14</v>
      </c>
      <c r="M5" s="62"/>
      <c r="N5" s="62"/>
      <c r="O5" s="62"/>
      <c r="P5" s="56" t="s">
        <v>15</v>
      </c>
      <c r="Q5" s="56"/>
      <c r="R5" s="56"/>
    </row>
    <row r="6" spans="1:19" s="5" customFormat="1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62">
        <v>2024</v>
      </c>
      <c r="M6" s="62"/>
      <c r="N6" s="62">
        <v>2023</v>
      </c>
      <c r="O6" s="62"/>
      <c r="P6" s="56"/>
      <c r="Q6" s="56"/>
      <c r="R6" s="56"/>
    </row>
    <row r="7" spans="1:19" s="5" customFormat="1" ht="63" customHeight="1">
      <c r="A7" s="56"/>
      <c r="B7" s="32" t="s">
        <v>43</v>
      </c>
      <c r="C7" s="32" t="s">
        <v>42</v>
      </c>
      <c r="D7" s="32" t="s">
        <v>16</v>
      </c>
      <c r="E7" s="32" t="s">
        <v>17</v>
      </c>
      <c r="F7" s="32" t="s">
        <v>18</v>
      </c>
      <c r="G7" s="32" t="s">
        <v>19</v>
      </c>
      <c r="H7" s="32" t="s">
        <v>20</v>
      </c>
      <c r="I7" s="32" t="s">
        <v>21</v>
      </c>
      <c r="J7" s="32" t="s">
        <v>22</v>
      </c>
      <c r="K7" s="32" t="s">
        <v>23</v>
      </c>
      <c r="L7" s="32" t="s">
        <v>0</v>
      </c>
      <c r="M7" s="32" t="s">
        <v>1</v>
      </c>
      <c r="N7" s="32" t="s">
        <v>2</v>
      </c>
      <c r="O7" s="32" t="s">
        <v>3</v>
      </c>
      <c r="P7" s="32" t="s">
        <v>4</v>
      </c>
      <c r="Q7" s="32" t="s">
        <v>5</v>
      </c>
      <c r="R7" s="32" t="s">
        <v>6</v>
      </c>
    </row>
    <row r="8" spans="1:19" ht="30.75" customHeight="1">
      <c r="A8" s="24" t="s">
        <v>40</v>
      </c>
      <c r="B8" s="25">
        <v>0</v>
      </c>
      <c r="C8" s="25">
        <v>0</v>
      </c>
      <c r="D8" s="26">
        <v>0</v>
      </c>
      <c r="E8" s="26">
        <v>0</v>
      </c>
      <c r="F8" s="27">
        <v>0</v>
      </c>
      <c r="G8" s="26">
        <v>0</v>
      </c>
      <c r="H8" s="28">
        <v>0</v>
      </c>
      <c r="I8" s="29">
        <v>3821.03</v>
      </c>
      <c r="J8" s="29">
        <v>0</v>
      </c>
      <c r="K8" s="29">
        <v>2201.21</v>
      </c>
      <c r="L8" s="14"/>
      <c r="M8" s="14"/>
      <c r="N8" s="14"/>
      <c r="O8" s="30">
        <f>ROUND(K8/I8,2)</f>
        <v>0.57999999999999996</v>
      </c>
      <c r="P8" s="18"/>
      <c r="Q8" s="31">
        <f>ROUND(((E8/I8)-1)*100,2)</f>
        <v>-100</v>
      </c>
      <c r="R8" s="31">
        <f>ROUND(((G8/K8)-1)*100,2)</f>
        <v>-100</v>
      </c>
    </row>
    <row r="9" spans="1:19">
      <c r="A9" s="15" t="s">
        <v>24</v>
      </c>
      <c r="B9" s="12">
        <v>5098415.07</v>
      </c>
      <c r="C9" s="12">
        <v>0</v>
      </c>
      <c r="D9" s="12">
        <v>5098415.07</v>
      </c>
      <c r="E9" s="12">
        <v>5098420</v>
      </c>
      <c r="F9" s="13">
        <v>0</v>
      </c>
      <c r="G9" s="12">
        <v>4248683.34</v>
      </c>
      <c r="H9" s="17">
        <v>5302301.1900000004</v>
      </c>
      <c r="I9" s="17">
        <v>5302299.96</v>
      </c>
      <c r="J9" s="16">
        <v>0</v>
      </c>
      <c r="K9" s="16">
        <v>4860441.63</v>
      </c>
      <c r="L9" s="14">
        <f>E9/D9</f>
        <v>1.0000009669671717</v>
      </c>
      <c r="M9" s="14">
        <f>G9/E9</f>
        <v>0.83333333464092796</v>
      </c>
      <c r="N9" s="14">
        <f>I9/H9</f>
        <v>0.99999976802524859</v>
      </c>
      <c r="O9" s="14">
        <f>ROUND(K9/I9,2)</f>
        <v>0.92</v>
      </c>
      <c r="P9" s="18">
        <f>((D9/H9)-1)*100</f>
        <v>-3.845238372812998</v>
      </c>
      <c r="Q9" s="18">
        <f>ROUND(((E9/I9)-1)*100,2)</f>
        <v>-3.85</v>
      </c>
      <c r="R9" s="18">
        <f>ROUND(((G9/K9)-1)*100,2)</f>
        <v>-12.59</v>
      </c>
    </row>
    <row r="10" spans="1:19">
      <c r="A10" s="15" t="s">
        <v>47</v>
      </c>
      <c r="B10" s="12">
        <v>0</v>
      </c>
      <c r="C10" s="12">
        <v>0</v>
      </c>
      <c r="D10" s="12">
        <v>0</v>
      </c>
      <c r="E10" s="12">
        <v>22045.48</v>
      </c>
      <c r="F10" s="13">
        <v>0</v>
      </c>
      <c r="G10" s="12">
        <v>22045.48</v>
      </c>
      <c r="H10" s="17">
        <v>0</v>
      </c>
      <c r="I10" s="17">
        <v>0</v>
      </c>
      <c r="J10" s="16">
        <v>0</v>
      </c>
      <c r="K10" s="16">
        <v>0</v>
      </c>
      <c r="L10" s="14"/>
      <c r="M10" s="14">
        <f>G10/E10</f>
        <v>1</v>
      </c>
      <c r="N10" s="14"/>
      <c r="O10" s="14"/>
      <c r="P10" s="18"/>
      <c r="Q10" s="18"/>
      <c r="R10" s="18"/>
    </row>
    <row r="11" spans="1:19">
      <c r="A11" s="15" t="s">
        <v>25</v>
      </c>
      <c r="B11" s="12">
        <v>50832.4</v>
      </c>
      <c r="C11" s="12">
        <v>0</v>
      </c>
      <c r="D11" s="12">
        <v>50832.4</v>
      </c>
      <c r="E11" s="12">
        <v>50830</v>
      </c>
      <c r="F11" s="13">
        <v>0</v>
      </c>
      <c r="G11" s="12">
        <v>0</v>
      </c>
      <c r="H11" s="17">
        <v>39760</v>
      </c>
      <c r="I11" s="17">
        <v>39760</v>
      </c>
      <c r="J11" s="16">
        <v>0</v>
      </c>
      <c r="K11" s="16">
        <v>0</v>
      </c>
      <c r="L11" s="14">
        <f>E11/D11</f>
        <v>0.99995278601836624</v>
      </c>
      <c r="M11" s="14">
        <f>G11/E11</f>
        <v>0</v>
      </c>
      <c r="N11" s="14">
        <f>I11/H11</f>
        <v>1</v>
      </c>
      <c r="O11" s="14">
        <f>ROUND(K11/I11,2)</f>
        <v>0</v>
      </c>
      <c r="P11" s="18">
        <f t="shared" ref="P11:P13" si="0">((D11/H11)-1)*100</f>
        <v>27.84808853118712</v>
      </c>
      <c r="Q11" s="18">
        <f t="shared" ref="Q11" si="1">ROUND(((E11/I11)-1)*100,2)</f>
        <v>27.84</v>
      </c>
      <c r="R11" s="18"/>
    </row>
    <row r="12" spans="1:19">
      <c r="A12" s="33" t="s">
        <v>44</v>
      </c>
      <c r="B12" s="34">
        <v>0</v>
      </c>
      <c r="C12" s="34">
        <v>1630366.6</v>
      </c>
      <c r="D12" s="34">
        <v>1630366.6</v>
      </c>
      <c r="E12" s="34">
        <v>0</v>
      </c>
      <c r="F12" s="35">
        <v>0</v>
      </c>
      <c r="G12" s="34">
        <v>0</v>
      </c>
      <c r="H12" s="36">
        <v>2134304.4900000002</v>
      </c>
      <c r="I12" s="37">
        <v>0</v>
      </c>
      <c r="J12" s="37">
        <v>0</v>
      </c>
      <c r="K12" s="37">
        <v>0</v>
      </c>
      <c r="L12" s="38">
        <f>E12/D12</f>
        <v>0</v>
      </c>
      <c r="M12" s="14"/>
      <c r="N12" s="38">
        <f>I12/H12</f>
        <v>0</v>
      </c>
      <c r="O12" s="14"/>
      <c r="P12" s="39">
        <f t="shared" si="0"/>
        <v>-23.611340010815429</v>
      </c>
      <c r="Q12" s="18"/>
      <c r="R12" s="18"/>
    </row>
    <row r="13" spans="1:19" s="6" customFormat="1">
      <c r="A13" s="40" t="s">
        <v>26</v>
      </c>
      <c r="B13" s="41">
        <f>SUM(B8:B12)</f>
        <v>5149247.4700000007</v>
      </c>
      <c r="C13" s="41">
        <f>SUM(C8:C12)</f>
        <v>1630366.6</v>
      </c>
      <c r="D13" s="42">
        <f>SUM(D8:D12)</f>
        <v>6779614.0700000003</v>
      </c>
      <c r="E13" s="42">
        <f>SUM(E8:E12)</f>
        <v>5171295.4800000004</v>
      </c>
      <c r="F13" s="43">
        <f t="shared" ref="F13:K13" si="2">SUM(F8:F12)</f>
        <v>0</v>
      </c>
      <c r="G13" s="42">
        <f t="shared" si="2"/>
        <v>4270728.82</v>
      </c>
      <c r="H13" s="44">
        <f t="shared" si="2"/>
        <v>7476365.6800000006</v>
      </c>
      <c r="I13" s="44">
        <f t="shared" si="2"/>
        <v>5345880.99</v>
      </c>
      <c r="J13" s="44">
        <f t="shared" si="2"/>
        <v>0</v>
      </c>
      <c r="K13" s="44">
        <f t="shared" si="2"/>
        <v>4862642.84</v>
      </c>
      <c r="L13" s="45">
        <f>E13/D13</f>
        <v>0.76277136524380362</v>
      </c>
      <c r="M13" s="45">
        <f t="shared" ref="M13" si="3">G13/E13</f>
        <v>0.82585279385350452</v>
      </c>
      <c r="N13" s="45">
        <f>I13/H13</f>
        <v>0.71503738832635588</v>
      </c>
      <c r="O13" s="45">
        <f>ROUND(K13/I13,2)</f>
        <v>0.91</v>
      </c>
      <c r="P13" s="46">
        <f t="shared" si="0"/>
        <v>-9.3193891232992812</v>
      </c>
      <c r="Q13" s="46">
        <f>ROUND(((E13/I13)-1)*100,2)</f>
        <v>-3.27</v>
      </c>
      <c r="R13" s="46">
        <f>ROUND(((G13/K13)-1)*100,2)</f>
        <v>-12.17</v>
      </c>
    </row>
    <row r="14" spans="1:19" ht="18" customHeight="1">
      <c r="K14" s="8"/>
    </row>
    <row r="15" spans="1:19" ht="15">
      <c r="A15" s="11" t="s">
        <v>27</v>
      </c>
      <c r="K15" s="9"/>
      <c r="L15" s="9"/>
      <c r="M15" s="9"/>
      <c r="N15" s="9"/>
      <c r="O15" s="9"/>
      <c r="P15" s="9"/>
      <c r="Q15" s="9"/>
      <c r="R15" s="10"/>
    </row>
    <row r="16" spans="1:19">
      <c r="A16" s="4"/>
      <c r="K16" s="9"/>
      <c r="L16" s="9"/>
      <c r="M16" s="9"/>
      <c r="N16" s="9"/>
      <c r="O16" s="9"/>
      <c r="P16" s="9"/>
      <c r="Q16" s="9"/>
      <c r="R16" s="10"/>
    </row>
    <row r="17" spans="1:20">
      <c r="A17" s="56" t="s">
        <v>13</v>
      </c>
      <c r="B17" s="57">
        <v>2024</v>
      </c>
      <c r="C17" s="58"/>
      <c r="D17" s="58"/>
      <c r="E17" s="58"/>
      <c r="F17" s="58"/>
      <c r="G17" s="58"/>
      <c r="H17" s="59">
        <v>2023</v>
      </c>
      <c r="I17" s="60"/>
      <c r="J17" s="60"/>
      <c r="K17" s="60"/>
      <c r="L17" s="60" t="s">
        <v>14</v>
      </c>
      <c r="M17" s="57"/>
      <c r="N17" s="57"/>
      <c r="O17" s="57"/>
      <c r="P17" s="57"/>
      <c r="Q17" s="57"/>
      <c r="R17" s="56" t="s">
        <v>15</v>
      </c>
      <c r="S17" s="56"/>
      <c r="T17" s="56"/>
    </row>
    <row r="18" spans="1:20" ht="14.25" customHeight="1">
      <c r="A18" s="56"/>
      <c r="B18" s="58"/>
      <c r="C18" s="58"/>
      <c r="D18" s="58"/>
      <c r="E18" s="58"/>
      <c r="F18" s="58"/>
      <c r="G18" s="58"/>
      <c r="H18" s="60"/>
      <c r="I18" s="60"/>
      <c r="J18" s="60"/>
      <c r="K18" s="60"/>
      <c r="L18" s="57">
        <v>2024</v>
      </c>
      <c r="M18" s="57"/>
      <c r="N18" s="57"/>
      <c r="O18" s="57">
        <v>2023</v>
      </c>
      <c r="P18" s="57"/>
      <c r="Q18" s="57"/>
      <c r="R18" s="56"/>
      <c r="S18" s="56"/>
      <c r="T18" s="56"/>
    </row>
    <row r="19" spans="1:20" ht="51.75" customHeight="1">
      <c r="A19" s="56"/>
      <c r="B19" s="32" t="s">
        <v>41</v>
      </c>
      <c r="C19" s="32" t="s">
        <v>42</v>
      </c>
      <c r="D19" s="32" t="s">
        <v>28</v>
      </c>
      <c r="E19" s="32" t="s">
        <v>29</v>
      </c>
      <c r="F19" s="32" t="s">
        <v>30</v>
      </c>
      <c r="G19" s="32" t="s">
        <v>31</v>
      </c>
      <c r="H19" s="54" t="s">
        <v>32</v>
      </c>
      <c r="I19" s="54" t="s">
        <v>33</v>
      </c>
      <c r="J19" s="54" t="s">
        <v>34</v>
      </c>
      <c r="K19" s="54" t="s">
        <v>35</v>
      </c>
      <c r="L19" s="54" t="s">
        <v>0</v>
      </c>
      <c r="M19" s="32" t="s">
        <v>7</v>
      </c>
      <c r="N19" s="32" t="s">
        <v>8</v>
      </c>
      <c r="O19" s="32" t="s">
        <v>2</v>
      </c>
      <c r="P19" s="32" t="s">
        <v>9</v>
      </c>
      <c r="Q19" s="32" t="s">
        <v>10</v>
      </c>
      <c r="R19" s="32" t="s">
        <v>4</v>
      </c>
      <c r="S19" s="32" t="s">
        <v>11</v>
      </c>
      <c r="T19" s="32" t="s">
        <v>6</v>
      </c>
    </row>
    <row r="20" spans="1:20">
      <c r="A20" s="50" t="s">
        <v>36</v>
      </c>
      <c r="B20" s="51">
        <v>4365458.34</v>
      </c>
      <c r="C20" s="51">
        <v>9123.89</v>
      </c>
      <c r="D20" s="51">
        <v>4374582.2300000004</v>
      </c>
      <c r="E20" s="51">
        <v>3653383.18</v>
      </c>
      <c r="F20" s="51">
        <v>1760768.17</v>
      </c>
      <c r="G20" s="51">
        <v>1760768.17</v>
      </c>
      <c r="H20" s="52">
        <v>4344639.42</v>
      </c>
      <c r="I20" s="52">
        <v>3639856.72</v>
      </c>
      <c r="J20" s="52">
        <v>3361183.67</v>
      </c>
      <c r="K20" s="52">
        <v>3361139.61</v>
      </c>
      <c r="L20" s="53">
        <f>+E20/D20</f>
        <v>0.83513876021025213</v>
      </c>
      <c r="M20" s="30">
        <f>F20/D20</f>
        <v>0.4024997308142953</v>
      </c>
      <c r="N20" s="30">
        <f>G20/F20</f>
        <v>1</v>
      </c>
      <c r="O20" s="30">
        <f>+I20/H20</f>
        <v>0.83778108333786661</v>
      </c>
      <c r="P20" s="30">
        <f>J20/H20</f>
        <v>0.77363927016065237</v>
      </c>
      <c r="Q20" s="30">
        <f>K20/J20</f>
        <v>0.99998689152265219</v>
      </c>
      <c r="R20" s="28">
        <f>((D20/H20)-1)*100</f>
        <v>0.68918976019418654</v>
      </c>
      <c r="S20" s="28">
        <f t="shared" ref="S20:T24" si="4">((F20/J20)-1)*100</f>
        <v>-47.614639874767697</v>
      </c>
      <c r="T20" s="28">
        <f t="shared" si="4"/>
        <v>-47.613953173459521</v>
      </c>
    </row>
    <row r="21" spans="1:20" ht="30" customHeight="1">
      <c r="A21" s="22" t="s">
        <v>37</v>
      </c>
      <c r="B21" s="19">
        <v>695148.89</v>
      </c>
      <c r="C21" s="19">
        <v>138003</v>
      </c>
      <c r="D21" s="19">
        <v>833151.89</v>
      </c>
      <c r="E21" s="19">
        <v>515723.06</v>
      </c>
      <c r="F21" s="19">
        <v>202885.66</v>
      </c>
      <c r="G21" s="19">
        <v>202885.66</v>
      </c>
      <c r="H21" s="20">
        <v>997688.46</v>
      </c>
      <c r="I21" s="20">
        <v>588632.42000000004</v>
      </c>
      <c r="J21" s="20">
        <v>406935.81</v>
      </c>
      <c r="K21" s="20">
        <v>400499.49</v>
      </c>
      <c r="L21" s="21">
        <f t="shared" ref="L21:L24" si="5">+E21/D21</f>
        <v>0.61900244864114751</v>
      </c>
      <c r="M21" s="14">
        <f>F21/D21</f>
        <v>0.2435158131850364</v>
      </c>
      <c r="N21" s="14">
        <f>G21/F21</f>
        <v>1</v>
      </c>
      <c r="O21" s="14">
        <f t="shared" ref="O21:O24" si="6">+I21/H21</f>
        <v>0.58999621986205997</v>
      </c>
      <c r="P21" s="14">
        <f t="shared" ref="P21:P23" si="7">J21/H21</f>
        <v>0.40787863778638878</v>
      </c>
      <c r="Q21" s="14">
        <f>K21/J21</f>
        <v>0.98418345143918395</v>
      </c>
      <c r="R21" s="16">
        <f>((D21/H21)-1)*100</f>
        <v>-16.491778405455339</v>
      </c>
      <c r="S21" s="16">
        <f t="shared" si="4"/>
        <v>-50.143080305466356</v>
      </c>
      <c r="T21" s="16">
        <f t="shared" si="4"/>
        <v>-49.341843106966252</v>
      </c>
    </row>
    <row r="22" spans="1:20">
      <c r="A22" s="15" t="s">
        <v>24</v>
      </c>
      <c r="B22" s="19">
        <v>37807.839999999997</v>
      </c>
      <c r="C22" s="19">
        <v>1479175.57</v>
      </c>
      <c r="D22" s="19">
        <v>1516983.41</v>
      </c>
      <c r="E22" s="19">
        <v>1498864.32</v>
      </c>
      <c r="F22" s="19">
        <v>1468170.02</v>
      </c>
      <c r="G22" s="19">
        <v>1468170.02</v>
      </c>
      <c r="H22" s="20">
        <v>2072344.8699999999</v>
      </c>
      <c r="I22" s="20">
        <v>2049751.63</v>
      </c>
      <c r="J22" s="20">
        <v>2034751.62</v>
      </c>
      <c r="K22" s="20">
        <v>2034751.62</v>
      </c>
      <c r="L22" s="21">
        <f t="shared" si="5"/>
        <v>0.98805584169176919</v>
      </c>
      <c r="M22" s="14">
        <f>F22/D22</f>
        <v>0.96782206734877874</v>
      </c>
      <c r="N22" s="14">
        <f t="shared" ref="N22:N23" si="8">G22/F22</f>
        <v>1</v>
      </c>
      <c r="O22" s="14">
        <v>0</v>
      </c>
      <c r="P22" s="14">
        <f t="shared" si="7"/>
        <v>0.98185955892563392</v>
      </c>
      <c r="Q22" s="14">
        <f>K22/J22</f>
        <v>1</v>
      </c>
      <c r="R22" s="16">
        <f>((D22/H22)-1)*100</f>
        <v>-26.798698809238253</v>
      </c>
      <c r="S22" s="16">
        <f t="shared" ref="S22" si="9">((F22/J22)-1)*100</f>
        <v>-27.845246291043622</v>
      </c>
      <c r="T22" s="16">
        <f t="shared" ref="T22" si="10">((G22/K22)-1)*100</f>
        <v>-27.845246291043622</v>
      </c>
    </row>
    <row r="23" spans="1:20">
      <c r="A23" s="33" t="s">
        <v>38</v>
      </c>
      <c r="B23" s="47">
        <v>50832.4</v>
      </c>
      <c r="C23" s="47">
        <v>4064.14</v>
      </c>
      <c r="D23" s="47">
        <v>54896.54</v>
      </c>
      <c r="E23" s="47">
        <v>25297.94</v>
      </c>
      <c r="F23" s="47">
        <v>20659.25</v>
      </c>
      <c r="G23" s="47">
        <v>20659.25</v>
      </c>
      <c r="H23" s="48">
        <v>61692.93</v>
      </c>
      <c r="I23" s="48">
        <v>52268.800000000003</v>
      </c>
      <c r="J23" s="48">
        <v>46947.78</v>
      </c>
      <c r="K23" s="48">
        <v>46947.78</v>
      </c>
      <c r="L23" s="49">
        <f t="shared" si="5"/>
        <v>0.46082940746356688</v>
      </c>
      <c r="M23" s="38">
        <f>F23/D23</f>
        <v>0.37633063941734762</v>
      </c>
      <c r="N23" s="38">
        <f t="shared" si="8"/>
        <v>1</v>
      </c>
      <c r="O23" s="38">
        <f t="shared" si="6"/>
        <v>0.84724132894968684</v>
      </c>
      <c r="P23" s="38">
        <f t="shared" si="7"/>
        <v>0.7609912513476017</v>
      </c>
      <c r="Q23" s="38">
        <f>K23/J23</f>
        <v>1</v>
      </c>
      <c r="R23" s="37">
        <f>((D23/H23)-1)*100</f>
        <v>-11.016481142976996</v>
      </c>
      <c r="S23" s="37">
        <f t="shared" ref="S23" si="11">((F23/J23)-1)*100</f>
        <v>-55.995256857725749</v>
      </c>
      <c r="T23" s="37">
        <f t="shared" ref="T23" si="12">((G23/K23)-1)*100</f>
        <v>-55.995256857725749</v>
      </c>
    </row>
    <row r="24" spans="1:20" s="6" customFormat="1">
      <c r="A24" s="40" t="s">
        <v>39</v>
      </c>
      <c r="B24" s="44">
        <f t="shared" ref="B24:G24" si="13">SUM(B20:B23)</f>
        <v>5149247.47</v>
      </c>
      <c r="C24" s="44">
        <f t="shared" si="13"/>
        <v>1630366.5999999999</v>
      </c>
      <c r="D24" s="44">
        <f t="shared" si="13"/>
        <v>6779614.0700000003</v>
      </c>
      <c r="E24" s="44">
        <f t="shared" si="13"/>
        <v>5693268.5000000009</v>
      </c>
      <c r="F24" s="44">
        <f t="shared" si="13"/>
        <v>3452483.0999999996</v>
      </c>
      <c r="G24" s="44">
        <f t="shared" si="13"/>
        <v>3452483.0999999996</v>
      </c>
      <c r="H24" s="44">
        <f>SUM(H20:H23)</f>
        <v>7476365.6799999997</v>
      </c>
      <c r="I24" s="44">
        <f>SUM(I20:I23)</f>
        <v>6330509.5700000003</v>
      </c>
      <c r="J24" s="44">
        <f>SUM(J20:J23)</f>
        <v>5849818.8799999999</v>
      </c>
      <c r="K24" s="44">
        <f>SUM(K20:K23)</f>
        <v>5843338.5</v>
      </c>
      <c r="L24" s="55">
        <f t="shared" si="5"/>
        <v>0.83976291883529008</v>
      </c>
      <c r="M24" s="45">
        <f>F24/D24</f>
        <v>0.50924478360462178</v>
      </c>
      <c r="N24" s="45">
        <f t="shared" ref="N24" si="14">G24/F24</f>
        <v>1</v>
      </c>
      <c r="O24" s="45">
        <f t="shared" si="6"/>
        <v>0.84673621395148246</v>
      </c>
      <c r="P24" s="45">
        <f t="shared" ref="P24" si="15">J24/H24</f>
        <v>0.78244151374896365</v>
      </c>
      <c r="Q24" s="45">
        <f>K24/J24</f>
        <v>0.9988922084370585</v>
      </c>
      <c r="R24" s="42">
        <f>((D24/H24)-1)*100</f>
        <v>-9.3193891232992705</v>
      </c>
      <c r="S24" s="42">
        <f t="shared" si="4"/>
        <v>-40.9813676145816</v>
      </c>
      <c r="T24" s="42">
        <f t="shared" si="4"/>
        <v>-40.915914763452442</v>
      </c>
    </row>
  </sheetData>
  <mergeCells count="15">
    <mergeCell ref="A1:R1"/>
    <mergeCell ref="R17:T18"/>
    <mergeCell ref="O18:Q18"/>
    <mergeCell ref="L18:N18"/>
    <mergeCell ref="L17:Q17"/>
    <mergeCell ref="B17:G18"/>
    <mergeCell ref="A17:A19"/>
    <mergeCell ref="H17:K18"/>
    <mergeCell ref="A5:A7"/>
    <mergeCell ref="L6:M6"/>
    <mergeCell ref="N6:O6"/>
    <mergeCell ref="L5:O5"/>
    <mergeCell ref="P5:R6"/>
    <mergeCell ref="H5:K6"/>
    <mergeCell ref="B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94E5-FC5F-4A9E-98E4-164C9669D887}">
  <sheetPr>
    <pageSetUpPr fitToPage="1"/>
  </sheetPr>
  <dimension ref="A1:T24"/>
  <sheetViews>
    <sheetView zoomScaleNormal="100" workbookViewId="0">
      <selection sqref="A1:R1"/>
    </sheetView>
  </sheetViews>
  <sheetFormatPr baseColWidth="10" defaultRowHeight="11.25"/>
  <cols>
    <col min="1" max="1" width="30" style="7" customWidth="1"/>
    <col min="2" max="2" width="12.625" style="2" bestFit="1" customWidth="1"/>
    <col min="3" max="3" width="14.5" style="2" customWidth="1"/>
    <col min="4" max="4" width="12.625" style="2" bestFit="1" customWidth="1"/>
    <col min="5" max="5" width="15.25" style="2" customWidth="1"/>
    <col min="6" max="6" width="13.75" style="2" bestFit="1" customWidth="1"/>
    <col min="7" max="8" width="12.625" style="2" bestFit="1" customWidth="1"/>
    <col min="9" max="9" width="15.125" style="2" customWidth="1"/>
    <col min="10" max="10" width="13.625" style="2" customWidth="1"/>
    <col min="11" max="11" width="13.125" style="2" customWidth="1"/>
    <col min="12" max="14" width="7.75" style="2" bestFit="1" customWidth="1"/>
    <col min="15" max="18" width="6.75" style="2" bestFit="1" customWidth="1"/>
    <col min="19" max="19" width="6.75" style="2" customWidth="1"/>
    <col min="20" max="20" width="7.125" style="2" bestFit="1" customWidth="1"/>
    <col min="21" max="1025" width="9.625" style="2" customWidth="1"/>
    <col min="1026" max="16384" width="11" style="2"/>
  </cols>
  <sheetData>
    <row r="1" spans="1:19" s="1" customFormat="1" ht="15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>
      <c r="A2" s="2"/>
      <c r="L2" s="3"/>
      <c r="M2" s="3"/>
      <c r="N2" s="3"/>
      <c r="O2" s="3"/>
      <c r="P2" s="3"/>
      <c r="Q2" s="3"/>
      <c r="R2" s="3"/>
      <c r="S2" s="3"/>
    </row>
    <row r="3" spans="1:19" ht="15">
      <c r="A3" s="11" t="s">
        <v>12</v>
      </c>
    </row>
    <row r="4" spans="1:19">
      <c r="A4" s="4"/>
    </row>
    <row r="5" spans="1:19" s="5" customFormat="1">
      <c r="A5" s="56" t="s">
        <v>13</v>
      </c>
      <c r="B5" s="56" t="s">
        <v>46</v>
      </c>
      <c r="C5" s="56"/>
      <c r="D5" s="56"/>
      <c r="E5" s="56"/>
      <c r="F5" s="56"/>
      <c r="G5" s="56"/>
      <c r="H5" s="57">
        <v>2023</v>
      </c>
      <c r="I5" s="56"/>
      <c r="J5" s="56"/>
      <c r="K5" s="56"/>
      <c r="L5" s="62" t="s">
        <v>14</v>
      </c>
      <c r="M5" s="62"/>
      <c r="N5" s="62"/>
      <c r="O5" s="62"/>
      <c r="P5" s="56" t="s">
        <v>15</v>
      </c>
      <c r="Q5" s="56"/>
      <c r="R5" s="56"/>
    </row>
    <row r="6" spans="1:19" s="5" customForma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62">
        <v>2024</v>
      </c>
      <c r="M6" s="62"/>
      <c r="N6" s="62">
        <v>2023</v>
      </c>
      <c r="O6" s="62"/>
      <c r="P6" s="56"/>
      <c r="Q6" s="56"/>
      <c r="R6" s="56"/>
    </row>
    <row r="7" spans="1:19" s="5" customFormat="1" ht="45">
      <c r="A7" s="56"/>
      <c r="B7" s="32" t="s">
        <v>43</v>
      </c>
      <c r="C7" s="32" t="s">
        <v>42</v>
      </c>
      <c r="D7" s="32" t="s">
        <v>16</v>
      </c>
      <c r="E7" s="32" t="s">
        <v>17</v>
      </c>
      <c r="F7" s="32" t="s">
        <v>18</v>
      </c>
      <c r="G7" s="32" t="s">
        <v>19</v>
      </c>
      <c r="H7" s="32" t="s">
        <v>20</v>
      </c>
      <c r="I7" s="32" t="s">
        <v>21</v>
      </c>
      <c r="J7" s="32" t="s">
        <v>22</v>
      </c>
      <c r="K7" s="32" t="s">
        <v>23</v>
      </c>
      <c r="L7" s="32" t="s">
        <v>0</v>
      </c>
      <c r="M7" s="32" t="s">
        <v>1</v>
      </c>
      <c r="N7" s="32" t="s">
        <v>2</v>
      </c>
      <c r="O7" s="32" t="s">
        <v>3</v>
      </c>
      <c r="P7" s="32" t="s">
        <v>4</v>
      </c>
      <c r="Q7" s="32" t="s">
        <v>5</v>
      </c>
      <c r="R7" s="32" t="s">
        <v>6</v>
      </c>
    </row>
    <row r="8" spans="1:19" ht="22.5">
      <c r="A8" s="24" t="s">
        <v>40</v>
      </c>
      <c r="B8" s="25">
        <v>0</v>
      </c>
      <c r="C8" s="25">
        <v>0</v>
      </c>
      <c r="D8" s="26">
        <v>0</v>
      </c>
      <c r="E8" s="26">
        <v>0</v>
      </c>
      <c r="F8" s="27">
        <v>0</v>
      </c>
      <c r="G8" s="26">
        <v>0</v>
      </c>
      <c r="H8" s="28">
        <v>0</v>
      </c>
      <c r="I8" s="29">
        <v>3821.03</v>
      </c>
      <c r="J8" s="29">
        <v>0</v>
      </c>
      <c r="K8" s="29">
        <v>2201.21</v>
      </c>
      <c r="L8" s="14"/>
      <c r="M8" s="14"/>
      <c r="N8" s="14"/>
      <c r="O8" s="30">
        <f>ROUND(K8/I8,2)</f>
        <v>0.57999999999999996</v>
      </c>
      <c r="P8" s="18"/>
      <c r="Q8" s="31">
        <f>ROUND(((E8/I8)-1)*100,2)</f>
        <v>-100</v>
      </c>
      <c r="R8" s="31">
        <f>ROUND(((G8/K8)-1)*100,2)</f>
        <v>-100</v>
      </c>
    </row>
    <row r="9" spans="1:19">
      <c r="A9" s="15" t="s">
        <v>24</v>
      </c>
      <c r="B9" s="12">
        <v>5098415.07</v>
      </c>
      <c r="C9" s="12">
        <v>0</v>
      </c>
      <c r="D9" s="12">
        <v>5098415.07</v>
      </c>
      <c r="E9" s="12">
        <v>1274604.99</v>
      </c>
      <c r="F9" s="13">
        <v>0</v>
      </c>
      <c r="G9" s="12">
        <v>1274604.99</v>
      </c>
      <c r="H9" s="17">
        <v>5302301.1900000004</v>
      </c>
      <c r="I9" s="17">
        <v>5302299.96</v>
      </c>
      <c r="J9" s="16">
        <v>0</v>
      </c>
      <c r="K9" s="16">
        <v>4860441.63</v>
      </c>
      <c r="L9" s="14">
        <f>E9/D9</f>
        <v>0.25000023978039904</v>
      </c>
      <c r="M9" s="14">
        <f>G9/E9</f>
        <v>1</v>
      </c>
      <c r="N9" s="14">
        <f>I9/H9</f>
        <v>0.99999976802524859</v>
      </c>
      <c r="O9" s="14">
        <f>ROUND(K9/I9,2)</f>
        <v>0.92</v>
      </c>
      <c r="P9" s="18">
        <f>((D9/H9)-1)*100</f>
        <v>-3.845238372812998</v>
      </c>
      <c r="Q9" s="18">
        <f>ROUND(((E9/I9)-1)*100,2)</f>
        <v>-75.959999999999994</v>
      </c>
      <c r="R9" s="18">
        <f>ROUND(((G9/K9)-1)*100,2)</f>
        <v>-73.78</v>
      </c>
    </row>
    <row r="10" spans="1:19">
      <c r="A10" s="15" t="s">
        <v>47</v>
      </c>
      <c r="B10" s="12">
        <v>0</v>
      </c>
      <c r="C10" s="12">
        <v>0</v>
      </c>
      <c r="D10" s="12">
        <v>0</v>
      </c>
      <c r="E10" s="12">
        <v>1705.31</v>
      </c>
      <c r="F10" s="13">
        <v>0</v>
      </c>
      <c r="G10" s="12">
        <v>1705.31</v>
      </c>
      <c r="H10" s="17">
        <v>0</v>
      </c>
      <c r="I10" s="17">
        <v>0</v>
      </c>
      <c r="J10" s="16">
        <v>0</v>
      </c>
      <c r="K10" s="16">
        <v>0</v>
      </c>
      <c r="L10" s="14"/>
      <c r="M10" s="14">
        <f>G10/E10</f>
        <v>1</v>
      </c>
      <c r="N10" s="14"/>
      <c r="O10" s="30"/>
      <c r="P10" s="18"/>
      <c r="Q10" s="31"/>
      <c r="R10" s="18"/>
    </row>
    <row r="11" spans="1:19">
      <c r="A11" s="15" t="s">
        <v>25</v>
      </c>
      <c r="B11" s="12">
        <v>50832.4</v>
      </c>
      <c r="C11" s="12">
        <v>0</v>
      </c>
      <c r="D11" s="12">
        <v>50832.4</v>
      </c>
      <c r="E11" s="12">
        <v>0</v>
      </c>
      <c r="F11" s="13">
        <v>0</v>
      </c>
      <c r="G11" s="12">
        <v>0</v>
      </c>
      <c r="H11" s="17">
        <v>39760</v>
      </c>
      <c r="I11" s="17">
        <v>39760</v>
      </c>
      <c r="J11" s="16">
        <v>0</v>
      </c>
      <c r="K11" s="16">
        <v>0</v>
      </c>
      <c r="L11" s="14">
        <f>E11/D11</f>
        <v>0</v>
      </c>
      <c r="M11" s="14"/>
      <c r="N11" s="14">
        <f>I11/H11</f>
        <v>1</v>
      </c>
      <c r="O11" s="14">
        <f>ROUND(K11/I11,2)</f>
        <v>0</v>
      </c>
      <c r="P11" s="18">
        <f t="shared" ref="P11:P13" si="0">((D11/H11)-1)*100</f>
        <v>27.84808853118712</v>
      </c>
      <c r="Q11" s="18">
        <f t="shared" ref="Q11" si="1">ROUND(((E11/I11)-1)*100,2)</f>
        <v>-100</v>
      </c>
      <c r="R11" s="18"/>
    </row>
    <row r="12" spans="1:19">
      <c r="A12" s="33" t="s">
        <v>44</v>
      </c>
      <c r="B12" s="34">
        <v>0</v>
      </c>
      <c r="C12" s="34">
        <v>1630366.6</v>
      </c>
      <c r="D12" s="34">
        <v>1630366.6</v>
      </c>
      <c r="E12" s="34">
        <v>0</v>
      </c>
      <c r="F12" s="35">
        <v>0</v>
      </c>
      <c r="G12" s="34">
        <v>0</v>
      </c>
      <c r="H12" s="36">
        <v>2134304.4900000002</v>
      </c>
      <c r="I12" s="37">
        <v>0</v>
      </c>
      <c r="J12" s="37">
        <v>0</v>
      </c>
      <c r="K12" s="37">
        <v>0</v>
      </c>
      <c r="L12" s="38">
        <f>E12/D12</f>
        <v>0</v>
      </c>
      <c r="M12" s="14"/>
      <c r="N12" s="38">
        <f>I12/H12</f>
        <v>0</v>
      </c>
      <c r="O12" s="30"/>
      <c r="P12" s="39">
        <f t="shared" si="0"/>
        <v>-23.611340010815429</v>
      </c>
      <c r="Q12" s="31"/>
      <c r="R12" s="18"/>
    </row>
    <row r="13" spans="1:19" s="6" customFormat="1">
      <c r="A13" s="40" t="s">
        <v>26</v>
      </c>
      <c r="B13" s="41">
        <f>SUM(B8:B12)</f>
        <v>5149247.4700000007</v>
      </c>
      <c r="C13" s="41">
        <f>SUM(C8:C12)</f>
        <v>1630366.6</v>
      </c>
      <c r="D13" s="42">
        <f>SUM(D8:D12)</f>
        <v>6779614.0700000003</v>
      </c>
      <c r="E13" s="42">
        <f>SUM(E8:E12)</f>
        <v>1276310.3</v>
      </c>
      <c r="F13" s="43">
        <f t="shared" ref="F13:K13" si="2">SUM(F8:F12)</f>
        <v>0</v>
      </c>
      <c r="G13" s="42">
        <f t="shared" si="2"/>
        <v>1276310.3</v>
      </c>
      <c r="H13" s="44">
        <f t="shared" si="2"/>
        <v>7476365.6800000006</v>
      </c>
      <c r="I13" s="44">
        <f t="shared" si="2"/>
        <v>5345880.99</v>
      </c>
      <c r="J13" s="44">
        <f t="shared" si="2"/>
        <v>0</v>
      </c>
      <c r="K13" s="44">
        <f t="shared" si="2"/>
        <v>4862642.84</v>
      </c>
      <c r="L13" s="45">
        <f>E13/D13</f>
        <v>0.18825707286904605</v>
      </c>
      <c r="M13" s="45">
        <f t="shared" ref="M13" si="3">G13/E13</f>
        <v>1</v>
      </c>
      <c r="N13" s="45">
        <f>I13/H13</f>
        <v>0.71503738832635588</v>
      </c>
      <c r="O13" s="45">
        <f t="shared" ref="O13" si="4">ROUND(K13/I13,2)</f>
        <v>0.91</v>
      </c>
      <c r="P13" s="46">
        <f t="shared" si="0"/>
        <v>-9.3193891232992812</v>
      </c>
      <c r="Q13" s="46">
        <f>ROUND(((E13/I13)-1)*100,2)</f>
        <v>-76.13</v>
      </c>
      <c r="R13" s="46">
        <f>ROUND(((G13/K13)-1)*100,2)</f>
        <v>-73.75</v>
      </c>
    </row>
    <row r="14" spans="1:19">
      <c r="K14" s="8"/>
    </row>
    <row r="15" spans="1:19" ht="15">
      <c r="A15" s="11" t="s">
        <v>27</v>
      </c>
      <c r="K15" s="9"/>
      <c r="L15" s="9"/>
      <c r="M15" s="9"/>
      <c r="N15" s="9"/>
      <c r="O15" s="9"/>
      <c r="P15" s="9"/>
      <c r="Q15" s="9"/>
      <c r="R15" s="10"/>
    </row>
    <row r="16" spans="1:19">
      <c r="A16" s="4"/>
      <c r="K16" s="9"/>
      <c r="L16" s="9"/>
      <c r="M16" s="9"/>
      <c r="N16" s="9"/>
      <c r="O16" s="9"/>
      <c r="P16" s="9"/>
      <c r="Q16" s="9"/>
      <c r="R16" s="10"/>
    </row>
    <row r="17" spans="1:20">
      <c r="A17" s="56" t="s">
        <v>13</v>
      </c>
      <c r="B17" s="57">
        <v>2024</v>
      </c>
      <c r="C17" s="58"/>
      <c r="D17" s="58"/>
      <c r="E17" s="58"/>
      <c r="F17" s="58"/>
      <c r="G17" s="58"/>
      <c r="H17" s="59">
        <v>2023</v>
      </c>
      <c r="I17" s="60"/>
      <c r="J17" s="60"/>
      <c r="K17" s="60"/>
      <c r="L17" s="60" t="s">
        <v>14</v>
      </c>
      <c r="M17" s="57"/>
      <c r="N17" s="57"/>
      <c r="O17" s="57"/>
      <c r="P17" s="57"/>
      <c r="Q17" s="57"/>
      <c r="R17" s="56" t="s">
        <v>15</v>
      </c>
      <c r="S17" s="56"/>
      <c r="T17" s="56"/>
    </row>
    <row r="18" spans="1:20">
      <c r="A18" s="56"/>
      <c r="B18" s="58"/>
      <c r="C18" s="58"/>
      <c r="D18" s="58"/>
      <c r="E18" s="58"/>
      <c r="F18" s="58"/>
      <c r="G18" s="58"/>
      <c r="H18" s="60"/>
      <c r="I18" s="60"/>
      <c r="J18" s="60"/>
      <c r="K18" s="60"/>
      <c r="L18" s="57">
        <v>2024</v>
      </c>
      <c r="M18" s="57"/>
      <c r="N18" s="57"/>
      <c r="O18" s="57">
        <v>2023</v>
      </c>
      <c r="P18" s="57"/>
      <c r="Q18" s="57"/>
      <c r="R18" s="56"/>
      <c r="S18" s="56"/>
      <c r="T18" s="56"/>
    </row>
    <row r="19" spans="1:20" ht="45">
      <c r="A19" s="56"/>
      <c r="B19" s="32" t="s">
        <v>41</v>
      </c>
      <c r="C19" s="32" t="s">
        <v>42</v>
      </c>
      <c r="D19" s="32" t="s">
        <v>28</v>
      </c>
      <c r="E19" s="32" t="s">
        <v>29</v>
      </c>
      <c r="F19" s="32" t="s">
        <v>30</v>
      </c>
      <c r="G19" s="32" t="s">
        <v>31</v>
      </c>
      <c r="H19" s="54" t="s">
        <v>32</v>
      </c>
      <c r="I19" s="54" t="s">
        <v>33</v>
      </c>
      <c r="J19" s="54" t="s">
        <v>34</v>
      </c>
      <c r="K19" s="54" t="s">
        <v>35</v>
      </c>
      <c r="L19" s="54" t="s">
        <v>0</v>
      </c>
      <c r="M19" s="32" t="s">
        <v>7</v>
      </c>
      <c r="N19" s="32" t="s">
        <v>8</v>
      </c>
      <c r="O19" s="32" t="s">
        <v>2</v>
      </c>
      <c r="P19" s="32" t="s">
        <v>9</v>
      </c>
      <c r="Q19" s="32" t="s">
        <v>10</v>
      </c>
      <c r="R19" s="32" t="s">
        <v>4</v>
      </c>
      <c r="S19" s="32" t="s">
        <v>11</v>
      </c>
      <c r="T19" s="32" t="s">
        <v>6</v>
      </c>
    </row>
    <row r="20" spans="1:20">
      <c r="A20" s="50" t="s">
        <v>36</v>
      </c>
      <c r="B20" s="51">
        <v>4365458.34</v>
      </c>
      <c r="C20" s="51">
        <v>9123.89</v>
      </c>
      <c r="D20" s="51">
        <v>4374582.2300000004</v>
      </c>
      <c r="E20" s="51">
        <v>3577163.54</v>
      </c>
      <c r="F20" s="51">
        <v>802052.16</v>
      </c>
      <c r="G20" s="51">
        <v>801874.67</v>
      </c>
      <c r="H20" s="52">
        <v>4344639.42</v>
      </c>
      <c r="I20" s="52">
        <v>3639856.72</v>
      </c>
      <c r="J20" s="52">
        <v>3361183.67</v>
      </c>
      <c r="K20" s="52">
        <v>3361139.61</v>
      </c>
      <c r="L20" s="53">
        <f>+E20/D20</f>
        <v>0.81771546445476229</v>
      </c>
      <c r="M20" s="30">
        <f>F20/D20</f>
        <v>0.18334371554378118</v>
      </c>
      <c r="N20" s="30">
        <f>G20/F20</f>
        <v>0.99977870516550948</v>
      </c>
      <c r="O20" s="30">
        <f>+I20/H20</f>
        <v>0.83778108333786661</v>
      </c>
      <c r="P20" s="30">
        <f>J20/H20</f>
        <v>0.77363927016065237</v>
      </c>
      <c r="Q20" s="30">
        <f>K20/J20</f>
        <v>0.99998689152265219</v>
      </c>
      <c r="R20" s="28">
        <f>((D20/H20)-1)*100</f>
        <v>0.68918976019418654</v>
      </c>
      <c r="S20" s="28">
        <f t="shared" ref="S20:T24" si="5">((F20/J20)-1)*100</f>
        <v>-76.137806238955093</v>
      </c>
      <c r="T20" s="28">
        <f t="shared" si="5"/>
        <v>-76.142774087268577</v>
      </c>
    </row>
    <row r="21" spans="1:20" ht="22.5">
      <c r="A21" s="22" t="s">
        <v>37</v>
      </c>
      <c r="B21" s="19">
        <v>695148.89</v>
      </c>
      <c r="C21" s="19">
        <v>138003</v>
      </c>
      <c r="D21" s="19">
        <v>833151.89</v>
      </c>
      <c r="E21" s="19">
        <v>482083.52</v>
      </c>
      <c r="F21" s="19">
        <v>102279.12</v>
      </c>
      <c r="G21" s="19">
        <v>102279.12</v>
      </c>
      <c r="H21" s="20">
        <v>997688.46</v>
      </c>
      <c r="I21" s="20">
        <v>588632.42000000004</v>
      </c>
      <c r="J21" s="20">
        <v>406935.81</v>
      </c>
      <c r="K21" s="20">
        <v>400499.49</v>
      </c>
      <c r="L21" s="21">
        <f t="shared" ref="L21:L24" si="6">+E21/D21</f>
        <v>0.57862620944183418</v>
      </c>
      <c r="M21" s="14">
        <f>F21/D21</f>
        <v>0.12276167314461711</v>
      </c>
      <c r="N21" s="14">
        <f>G21/F21</f>
        <v>1</v>
      </c>
      <c r="O21" s="14">
        <f t="shared" ref="O21:O24" si="7">+I21/H21</f>
        <v>0.58999621986205997</v>
      </c>
      <c r="P21" s="14">
        <f t="shared" ref="P21:P24" si="8">J21/H21</f>
        <v>0.40787863778638878</v>
      </c>
      <c r="Q21" s="14">
        <f>K21/J21</f>
        <v>0.98418345143918395</v>
      </c>
      <c r="R21" s="16">
        <f>((D21/H21)-1)*100</f>
        <v>-16.491778405455339</v>
      </c>
      <c r="S21" s="16">
        <f t="shared" si="5"/>
        <v>-74.86603108239602</v>
      </c>
      <c r="T21" s="16">
        <f t="shared" si="5"/>
        <v>-74.462109801937572</v>
      </c>
    </row>
    <row r="22" spans="1:20">
      <c r="A22" s="15" t="s">
        <v>24</v>
      </c>
      <c r="B22" s="19">
        <v>37807.839999999997</v>
      </c>
      <c r="C22" s="19">
        <v>1479175.57</v>
      </c>
      <c r="D22" s="19">
        <v>1516983.41</v>
      </c>
      <c r="E22" s="19">
        <v>1498864.32</v>
      </c>
      <c r="F22" s="19">
        <v>1464175.57</v>
      </c>
      <c r="G22" s="23"/>
      <c r="H22" s="20">
        <v>2072344.8699999999</v>
      </c>
      <c r="I22" s="20">
        <v>2049751.63</v>
      </c>
      <c r="J22" s="20">
        <v>2034751.62</v>
      </c>
      <c r="K22" s="20">
        <v>2034751.62</v>
      </c>
      <c r="L22" s="21">
        <f t="shared" si="6"/>
        <v>0.98805584169176919</v>
      </c>
      <c r="M22" s="14">
        <f>F22/D22</f>
        <v>0.96518891396445805</v>
      </c>
      <c r="N22" s="14">
        <f t="shared" ref="N22:N24" si="9">G22/F22</f>
        <v>0</v>
      </c>
      <c r="O22" s="14">
        <v>0</v>
      </c>
      <c r="P22" s="14">
        <f t="shared" si="8"/>
        <v>0.98185955892563392</v>
      </c>
      <c r="Q22" s="14">
        <f>K22/J22</f>
        <v>1</v>
      </c>
      <c r="R22" s="16">
        <f>((D22/H22)-1)*100</f>
        <v>-26.798698809238253</v>
      </c>
      <c r="S22" s="16">
        <f t="shared" si="5"/>
        <v>-28.041557720936972</v>
      </c>
      <c r="T22" s="16">
        <f t="shared" si="5"/>
        <v>-100</v>
      </c>
    </row>
    <row r="23" spans="1:20">
      <c r="A23" s="33" t="s">
        <v>38</v>
      </c>
      <c r="B23" s="47">
        <v>50832.4</v>
      </c>
      <c r="C23" s="47">
        <v>4064.14</v>
      </c>
      <c r="D23" s="47">
        <v>54896.54</v>
      </c>
      <c r="E23" s="47">
        <v>25297.94</v>
      </c>
      <c r="F23" s="47">
        <v>7794.67</v>
      </c>
      <c r="G23" s="47">
        <v>7794.67</v>
      </c>
      <c r="H23" s="48">
        <v>61692.93</v>
      </c>
      <c r="I23" s="48">
        <v>52268.800000000003</v>
      </c>
      <c r="J23" s="48">
        <v>46947.78</v>
      </c>
      <c r="K23" s="48">
        <v>46947.78</v>
      </c>
      <c r="L23" s="49">
        <f t="shared" si="6"/>
        <v>0.46082940746356688</v>
      </c>
      <c r="M23" s="38">
        <f>F23/D23</f>
        <v>0.14198836575128415</v>
      </c>
      <c r="N23" s="38">
        <f t="shared" si="9"/>
        <v>1</v>
      </c>
      <c r="O23" s="38">
        <f t="shared" si="7"/>
        <v>0.84724132894968684</v>
      </c>
      <c r="P23" s="38">
        <f t="shared" si="8"/>
        <v>0.7609912513476017</v>
      </c>
      <c r="Q23" s="38">
        <f>K23/J23</f>
        <v>1</v>
      </c>
      <c r="R23" s="37">
        <f>((D23/H23)-1)*100</f>
        <v>-11.016481142976996</v>
      </c>
      <c r="S23" s="37">
        <f t="shared" si="5"/>
        <v>-83.397148917371595</v>
      </c>
      <c r="T23" s="37">
        <f t="shared" si="5"/>
        <v>-83.397148917371595</v>
      </c>
    </row>
    <row r="24" spans="1:20" s="6" customFormat="1">
      <c r="A24" s="40" t="s">
        <v>39</v>
      </c>
      <c r="B24" s="44">
        <f t="shared" ref="B24:G24" si="10">SUM(B20:B23)</f>
        <v>5149247.47</v>
      </c>
      <c r="C24" s="44">
        <f t="shared" si="10"/>
        <v>1630366.5999999999</v>
      </c>
      <c r="D24" s="44">
        <f t="shared" si="10"/>
        <v>6779614.0700000003</v>
      </c>
      <c r="E24" s="44">
        <f t="shared" si="10"/>
        <v>5583409.3200000003</v>
      </c>
      <c r="F24" s="44">
        <f t="shared" si="10"/>
        <v>2376301.52</v>
      </c>
      <c r="G24" s="44">
        <f t="shared" si="10"/>
        <v>911948.46000000008</v>
      </c>
      <c r="H24" s="44">
        <f>SUM(H20:H23)</f>
        <v>7476365.6799999997</v>
      </c>
      <c r="I24" s="44">
        <f>SUM(I20:I23)</f>
        <v>6330509.5700000003</v>
      </c>
      <c r="J24" s="44">
        <f>SUM(J20:J23)</f>
        <v>5849818.8799999999</v>
      </c>
      <c r="K24" s="44">
        <f>SUM(K20:K23)</f>
        <v>5843338.5</v>
      </c>
      <c r="L24" s="55">
        <f t="shared" si="6"/>
        <v>0.82355857757549322</v>
      </c>
      <c r="M24" s="45">
        <f>F24/D24</f>
        <v>0.35050690134637708</v>
      </c>
      <c r="N24" s="45">
        <f t="shared" si="9"/>
        <v>0.38376799085664853</v>
      </c>
      <c r="O24" s="45">
        <f t="shared" si="7"/>
        <v>0.84673621395148246</v>
      </c>
      <c r="P24" s="45">
        <f t="shared" si="8"/>
        <v>0.78244151374896365</v>
      </c>
      <c r="Q24" s="45">
        <f>K24/J24</f>
        <v>0.9988922084370585</v>
      </c>
      <c r="R24" s="42">
        <f>((D24/H24)-1)*100</f>
        <v>-9.3193891232992705</v>
      </c>
      <c r="S24" s="42">
        <f t="shared" si="5"/>
        <v>-59.378203517986528</v>
      </c>
      <c r="T24" s="42">
        <f t="shared" si="5"/>
        <v>-84.393365881507634</v>
      </c>
    </row>
  </sheetData>
  <mergeCells count="15">
    <mergeCell ref="A1:R1"/>
    <mergeCell ref="A5:A7"/>
    <mergeCell ref="B5:G6"/>
    <mergeCell ref="H5:K6"/>
    <mergeCell ref="L5:O5"/>
    <mergeCell ref="P5:R6"/>
    <mergeCell ref="L6:M6"/>
    <mergeCell ref="N6:O6"/>
    <mergeCell ref="A17:A19"/>
    <mergeCell ref="B17:G18"/>
    <mergeCell ref="H17:K18"/>
    <mergeCell ref="L17:Q17"/>
    <mergeCell ref="R17:T18"/>
    <mergeCell ref="L18:N18"/>
    <mergeCell ref="O18:Q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2024t4</vt:lpstr>
      <vt:lpstr>2024t3</vt:lpstr>
      <vt:lpstr>2024t2</vt:lpstr>
      <vt:lpstr>2024t1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2025-01-17T15:09:45Z</dcterms:modified>
</cp:coreProperties>
</file>