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720E8158-34C9-40CD-A801-FDC4F933AE2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4_4T_Dades Estadistiques_v" sheetId="2" r:id="rId1"/>
    <sheet name="2024_4T_Datos Estadisticos_c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8" i="2"/>
  <c r="D27" i="2"/>
  <c r="I11" i="2"/>
  <c r="G11" i="2"/>
  <c r="I10" i="2"/>
  <c r="G10" i="2"/>
  <c r="I9" i="2"/>
  <c r="G9" i="2"/>
  <c r="I8" i="2"/>
  <c r="G8" i="2"/>
  <c r="D26" i="2"/>
  <c r="C26" i="2"/>
  <c r="D21" i="2"/>
  <c r="C21" i="2"/>
  <c r="C16" i="2"/>
  <c r="D12" i="2"/>
  <c r="D16" i="2" s="1"/>
  <c r="C11" i="2"/>
  <c r="D7" i="2"/>
  <c r="D11" i="2" s="1"/>
  <c r="D6" i="2"/>
  <c r="C6" i="2"/>
  <c r="G8" i="1" l="1"/>
  <c r="G11" i="1"/>
  <c r="I9" i="1"/>
  <c r="G9" i="1"/>
  <c r="C16" i="1"/>
  <c r="C27" i="1" s="1"/>
  <c r="D11" i="1"/>
  <c r="C11" i="1"/>
  <c r="I11" i="1"/>
  <c r="I8" i="1"/>
  <c r="H8" i="1"/>
  <c r="D12" i="1"/>
  <c r="D7" i="1"/>
  <c r="D16" i="1" l="1"/>
  <c r="H12" i="1"/>
  <c r="J10" i="1" s="1"/>
  <c r="I10" i="1"/>
  <c r="G10" i="1"/>
  <c r="D26" i="1"/>
  <c r="C26" i="1"/>
  <c r="D21" i="1"/>
  <c r="C21" i="1"/>
  <c r="C6" i="1"/>
  <c r="D6" i="1"/>
  <c r="C27" i="2"/>
  <c r="D27" i="1" l="1"/>
  <c r="J8" i="1"/>
  <c r="J9" i="1"/>
  <c r="J11" i="1"/>
  <c r="I12" i="1"/>
  <c r="K9" i="1" s="1"/>
  <c r="G12" i="1"/>
  <c r="J12" i="1" l="1"/>
  <c r="K8" i="1"/>
  <c r="K11" i="1"/>
  <c r="K10" i="1"/>
  <c r="K12" i="1" l="1"/>
  <c r="I12" i="2"/>
  <c r="K8" i="2" l="1"/>
  <c r="K9" i="2"/>
  <c r="K11" i="2"/>
  <c r="K10" i="2"/>
  <c r="J11" i="2" l="1"/>
  <c r="J9" i="2"/>
  <c r="J10" i="2"/>
  <c r="J8" i="2"/>
  <c r="K12" i="2"/>
  <c r="J12" i="2" l="1"/>
  <c r="G12" i="2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<sst xmlns="http://schemas.openxmlformats.org/spreadsheetml/2006/main" count="98" uniqueCount="66">
  <si>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</si>
  <si>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</si>
  <si>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</si>
  <si>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</si>
  <si>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</si>
  <si>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</si>
  <si>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</si>
  <si>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</si>
  <si>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</si>
  <si>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</si>
  <si>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</si>
  <si>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</si>
  <si>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</si>
  <si>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</si>
  <si>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</si>
  <si>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</si>
  <si>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</si>
  <si>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</si>
  <si>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</si>
  <si>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</si>
  <si>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</si>
  <si>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</si>
  <si>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</si>
  <si>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</si>
  <si>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</si>
  <si>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</si>
  <si>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</si>
  <si>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</si>
  <si>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</si>
  <si>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</si>
  <si>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</si>
  <si>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</si>
  <si>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</si>
  <si>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</si>
  <si>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</si>
  <si>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</si>
  <si>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</si>
  <si>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</si>
  <si>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</si>
  <si>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</si>
  <si>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</si>
  <si>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</si>
  <si>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</si>
  <si>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</si>
  <si>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</si>
  <si>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</si>
  <si>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</si>
  <si>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</si>
  <si>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</si>
  <si>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</si>
  <si>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</si>
  <si>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</si>
  <si>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</si>
  <si>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</si>
  <si>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</si>
  <si>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</si>
  <si>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</si>
  <si>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</si>
  <si>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</si>
  <si>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</si>
  <si>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Basado en Acuerdo Marco/SDA</t>
  </si>
  <si>
    <t>BASAT EN ACORD MARC/SDA</t>
  </si>
  <si>
    <t>BASADO EN ACUERDO MARCO/SDA</t>
  </si>
  <si>
    <t>Basat en Acord Marc/SDA/EMP</t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</si>
  <si>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l’01/01/2024 al 31/12/2024</t>
    </r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</si>
  <si>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01/01/2024 al 31/12/2024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</si>
</sst>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rgb="FF666666"/>
      </left>
      <right/>
      <top style="thin">
        <color rgb="FF9D2235"/>
      </top>
      <bottom style="thin">
        <color rgb="FF666666"/>
      </bottom>
      <diagonal/>
    </border>
    <border>
      <left/>
      <right/>
      <top style="thin">
        <color rgb="FF9D2235"/>
      </top>
      <bottom style="thin">
        <color rgb="FF666666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77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164" fontId="23" fillId="0" borderId="7" xfId="0" applyNumberFormat="1" applyFont="1" applyBorder="1"/>
    <xf numFmtId="164" fontId="23" fillId="0" borderId="8" xfId="0" applyNumberFormat="1" applyFont="1" applyBorder="1" applyAlignment="1">
      <alignment horizontal="center"/>
    </xf>
    <xf numFmtId="4" fontId="23" fillId="0" borderId="8" xfId="0" applyNumberFormat="1" applyFont="1" applyBorder="1"/>
    <xf numFmtId="166" fontId="23" fillId="0" borderId="8" xfId="0" applyNumberFormat="1" applyFont="1" applyBorder="1"/>
    <xf numFmtId="166" fontId="23" fillId="0" borderId="9" xfId="0" applyNumberFormat="1" applyFont="1" applyBorder="1"/>
    <xf numFmtId="165" fontId="26" fillId="9" borderId="3" xfId="0" applyNumberFormat="1" applyFont="1" applyFill="1" applyBorder="1" applyAlignment="1">
      <alignment horizontal="right" vertical="center"/>
    </xf>
    <xf numFmtId="10" fontId="26" fillId="9" borderId="3" xfId="0" applyNumberFormat="1" applyFont="1" applyFill="1" applyBorder="1" applyAlignment="1">
      <alignment horizontal="right" vertical="center"/>
    </xf>
    <xf numFmtId="3" fontId="26" fillId="9" borderId="3" xfId="0" applyNumberFormat="1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2" xfId="0" applyNumberFormat="1" applyFont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wrapText="1"/>
    </xf>
    <xf numFmtId="0" fontId="0" fillId="0" borderId="0" xfId="0"/>
    <xf numFmtId="164" fontId="23" fillId="0" borderId="10" xfId="0" applyNumberFormat="1" applyFont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center" vertical="center" wrapText="1"/>
    </xf>
    <xf numFmtId="164" fontId="26" fillId="9" borderId="17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164" fontId="23" fillId="10" borderId="10" xfId="0" applyNumberFormat="1" applyFont="1" applyFill="1" applyBorder="1" applyAlignment="1">
      <alignment horizontal="center" vertical="center"/>
    </xf>
    <xf numFmtId="164" fontId="23" fillId="10" borderId="11" xfId="0" applyNumberFormat="1" applyFont="1" applyFill="1" applyBorder="1" applyAlignment="1">
      <alignment horizontal="center" vertical="center"/>
    </xf>
    <xf numFmtId="164" fontId="23" fillId="10" borderId="1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10" borderId="10" xfId="0" applyNumberFormat="1" applyFont="1" applyFill="1" applyBorder="1" applyAlignment="1">
      <alignment horizontal="center" vertical="center" wrapText="1"/>
    </xf>
    <xf numFmtId="164" fontId="23" fillId="10" borderId="11" xfId="0" applyNumberFormat="1" applyFont="1" applyFill="1" applyBorder="1" applyAlignment="1">
      <alignment horizontal="center" vertical="center" wrapText="1"/>
    </xf>
    <xf numFmtId="164" fontId="23" fillId="10" borderId="12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97676107480028"/>
          <c:y val="5.179989665127669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'2024_4T_Dades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"/>
          <c:dPt>
            <c:idx val="0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8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'2024_4T_Dades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'2024_4T_Dades Estadistiques_v'!$J$8:$J$11</c:f>
              <c:numCache>
                <c:formatCode>0.00" "%</c:formatCode>
                <c:ptCount val="4"/>
                <c:pt idx="0">
                  <c:v>0.14786773467236461</c:v>
                </c:pt>
                <c:pt idx="1">
                  <c:v>0.36370091750863226</c:v>
                </c:pt>
                <c:pt idx="2">
                  <c:v>0</c:v>
                </c:pt>
                <c:pt idx="3">
                  <c:v>0.48843134781900305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'2024_4T_Dades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22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9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6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'2024_4T_Dades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'2024_4T_Dades Estadistiques_v'!$K$8:$K$11</c:f>
              <c:numCache>
                <c:formatCode>0.00" "%</c:formatCode>
                <c:ptCount val="4"/>
                <c:pt idx="0">
                  <c:v>0.16030199727569139</c:v>
                </c:pt>
                <c:pt idx="1">
                  <c:v>0.3730600100971847</c:v>
                </c:pt>
                <c:pt idx="2">
                  <c:v>0</c:v>
                </c:pt>
                <c:pt idx="3">
                  <c:v>0.46663799262712402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'2024_4T_Datos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27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'2024_4T_Datos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'2024_4T_Datos Estadisticos_c'!$J$8:$J$11</c:f>
              <c:numCache>
                <c:formatCode>0.00" "%</c:formatCode>
                <c:ptCount val="4"/>
                <c:pt idx="0">
                  <c:v>0.14786773467236461</c:v>
                </c:pt>
                <c:pt idx="1">
                  <c:v>0.36370091750863226</c:v>
                </c:pt>
                <c:pt idx="2">
                  <c:v>0</c:v>
                </c:pt>
                <c:pt idx="3">
                  <c:v>0.48843134781900305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'2024_4T_Datos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38"/>
          <c:dPt>
            <c:idx val="0"/>
            <c:bubble3D val="0"/>
            <c:explosion val="23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16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explosion val="17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'2024_4T_Datos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'2024_4T_Datos Estadisticos_c'!$K$8:$K$11</c:f>
              <c:numCache>
                <c:formatCode>0.00" "%</c:formatCode>
                <c:ptCount val="4"/>
                <c:pt idx="0">
                  <c:v>0.16030199727569139</c:v>
                </c:pt>
                <c:pt idx="1">
                  <c:v>0.3730600100971847</c:v>
                </c:pt>
                <c:pt idx="2">
                  <c:v>0</c:v>
                </c:pt>
                <c:pt idx="3">
                  <c:v>0.46663799262712402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9049" y="719273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4T_registre_contractes_men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es menors 4T 2024"/>
    </sheetNames>
    <sheetDataSet>
      <sheetData sheetId="0">
        <row r="35">
          <cell r="L35">
            <v>5712</v>
          </cell>
        </row>
        <row r="36">
          <cell r="L36">
            <v>1000</v>
          </cell>
        </row>
        <row r="37">
          <cell r="L37">
            <v>6949.24</v>
          </cell>
        </row>
        <row r="38">
          <cell r="L38">
            <v>561.04</v>
          </cell>
        </row>
        <row r="39">
          <cell r="L39">
            <v>533.23</v>
          </cell>
        </row>
        <row r="40">
          <cell r="L40">
            <v>396</v>
          </cell>
        </row>
        <row r="41">
          <cell r="L41">
            <v>396</v>
          </cell>
        </row>
        <row r="42">
          <cell r="L42">
            <v>190.1</v>
          </cell>
        </row>
        <row r="43">
          <cell r="L43">
            <v>99.17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opLeftCell="A3" zoomScale="95" zoomScaleNormal="95" workbookViewId="0">
      <selection activeCell="H13" sqref="H13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52" t="s">
        <v>64</v>
      </c>
      <c r="D1" s="53"/>
      <c r="E1" s="53"/>
      <c r="F1" s="53"/>
      <c r="G1" s="53"/>
      <c r="H1" s="53"/>
      <c r="I1" s="53"/>
      <c r="J1" s="53"/>
      <c r="K1" s="53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2"/>
      <c r="B2" s="43"/>
      <c r="C2" s="41"/>
      <c r="D2" s="34"/>
      <c r="E2" s="35"/>
      <c r="F2" s="35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54" t="s">
        <v>33</v>
      </c>
      <c r="G3" s="54"/>
      <c r="H3" s="54"/>
      <c r="I3" s="54"/>
      <c r="J3" s="54"/>
      <c r="K3" s="54"/>
    </row>
    <row r="4" spans="1:64" ht="16.5">
      <c r="A4" s="55" t="s">
        <v>34</v>
      </c>
      <c r="B4" s="36" t="s">
        <v>6</v>
      </c>
      <c r="C4" s="13">
        <v>16</v>
      </c>
      <c r="D4" s="14">
        <v>11257.02</v>
      </c>
      <c r="E4" s="15"/>
      <c r="F4" s="58"/>
      <c r="G4" s="58"/>
      <c r="H4" s="58"/>
      <c r="I4" s="58"/>
      <c r="J4" s="58"/>
      <c r="K4" s="58"/>
    </row>
    <row r="5" spans="1:64" ht="16.5">
      <c r="A5" s="56"/>
      <c r="B5" s="36" t="s">
        <v>35</v>
      </c>
      <c r="C5" s="13">
        <v>0</v>
      </c>
      <c r="D5" s="14">
        <v>0</v>
      </c>
      <c r="E5" s="15"/>
      <c r="F5" s="59" t="s">
        <v>36</v>
      </c>
      <c r="G5" s="59" t="s">
        <v>37</v>
      </c>
      <c r="H5" s="60" t="s">
        <v>38</v>
      </c>
      <c r="I5" s="60" t="s">
        <v>39</v>
      </c>
      <c r="J5" s="61" t="s">
        <v>40</v>
      </c>
      <c r="K5" s="61"/>
    </row>
    <row r="6" spans="1:64" ht="19.7" customHeight="1">
      <c r="A6" s="57"/>
      <c r="B6" s="37" t="s">
        <v>41</v>
      </c>
      <c r="C6" s="17">
        <f>+C4+C5</f>
        <v>16</v>
      </c>
      <c r="D6" s="18">
        <f>+D4+D5</f>
        <v>11257.02</v>
      </c>
      <c r="E6" s="15"/>
      <c r="F6" s="59"/>
      <c r="G6" s="59"/>
      <c r="H6" s="60"/>
      <c r="I6" s="60"/>
      <c r="J6" s="60" t="s">
        <v>42</v>
      </c>
      <c r="K6" s="61" t="s">
        <v>43</v>
      </c>
    </row>
    <row r="7" spans="1:64" ht="18.399999999999999" customHeight="1">
      <c r="A7" s="55" t="s">
        <v>44</v>
      </c>
      <c r="B7" s="36" t="s">
        <v>6</v>
      </c>
      <c r="C7" s="13">
        <v>17</v>
      </c>
      <c r="D7" s="14">
        <f>34951.62+6949.24+396+396</f>
        <v>42692.86</v>
      </c>
      <c r="E7" s="15"/>
      <c r="F7" s="59"/>
      <c r="G7" s="59"/>
      <c r="H7" s="60"/>
      <c r="I7" s="60"/>
      <c r="J7" s="60"/>
      <c r="K7" s="61"/>
    </row>
    <row r="8" spans="1:64" ht="16.5">
      <c r="A8" s="56"/>
      <c r="B8" s="36" t="s">
        <v>35</v>
      </c>
      <c r="C8" s="13">
        <v>7</v>
      </c>
      <c r="D8" s="14">
        <v>116393.17</v>
      </c>
      <c r="E8" s="15"/>
      <c r="F8" s="19" t="s">
        <v>17</v>
      </c>
      <c r="G8" s="45">
        <f>C4+C7+C12+C17+C22</f>
        <v>39</v>
      </c>
      <c r="H8" s="46">
        <f>44425+'[1]Contractes menors 4T 2024'!$L$35+'[1]Contractes menors 4T 2024'!$L$36+'[1]Contractes menors 4T 2024'!$L$37+'[1]Contractes menors 4T 2024'!$L$38+'[1]Contractes menors 4T 2024'!$L$39+'[1]Contractes menors 4T 2024'!$L$40+'[1]Contractes menors 4T 2024'!$L$41+'[1]Contractes menors 4T 2024'!$L$42+'[1]Contractes menors 4T 2024'!$L$43</f>
        <v>60261.78</v>
      </c>
      <c r="I8" s="46">
        <f>44425+'[1]Contractes menors 4T 2024'!$L$35+'[1]Contractes menors 4T 2024'!$L$36+'[1]Contractes menors 4T 2024'!$L$37+'[1]Contractes menors 4T 2024'!$L$38+'[1]Contractes menors 4T 2024'!$L$39+'[1]Contractes menors 4T 2024'!$L$40+'[1]Contractes menors 4T 2024'!$L$41+'[1]Contractes menors 4T 2024'!$L$42+'[1]Contractes menors 4T 2024'!$L$43</f>
        <v>60261.78</v>
      </c>
      <c r="J8" s="47">
        <f>+H8/$H$12</f>
        <v>0.14786773467236461</v>
      </c>
      <c r="K8" s="48">
        <f>+I8/$I$12</f>
        <v>0.16030199727569139</v>
      </c>
    </row>
    <row r="9" spans="1:64" ht="16.5">
      <c r="A9" s="56"/>
      <c r="B9" s="36" t="s">
        <v>58</v>
      </c>
      <c r="C9" s="13">
        <v>0</v>
      </c>
      <c r="D9" s="14">
        <v>0</v>
      </c>
      <c r="E9" s="15"/>
      <c r="F9" s="19" t="s">
        <v>45</v>
      </c>
      <c r="G9" s="45">
        <f>C5+C8+C13+C18+C23</f>
        <v>9</v>
      </c>
      <c r="H9" s="46">
        <v>148222.09</v>
      </c>
      <c r="I9" s="46">
        <f>D5+D8+D13+D18+D23</f>
        <v>140243.16999999998</v>
      </c>
      <c r="J9" s="47">
        <f t="shared" ref="J9:J11" si="0">+H9/$H$12</f>
        <v>0.36370091750863226</v>
      </c>
      <c r="K9" s="48">
        <f t="shared" ref="K9:K11" si="1">+I9/$I$12</f>
        <v>0.3730600100971847</v>
      </c>
    </row>
    <row r="10" spans="1:64" ht="16.5">
      <c r="A10" s="56"/>
      <c r="B10" s="36" t="s">
        <v>63</v>
      </c>
      <c r="C10" s="13">
        <v>3</v>
      </c>
      <c r="D10" s="14">
        <v>121672.46</v>
      </c>
      <c r="E10" s="15"/>
      <c r="F10" s="19" t="s">
        <v>59</v>
      </c>
      <c r="G10" s="45">
        <f>C9+C14+C19+C24</f>
        <v>0</v>
      </c>
      <c r="H10" s="46">
        <v>0</v>
      </c>
      <c r="I10" s="46">
        <f>D9+D14+D19+D24</f>
        <v>0</v>
      </c>
      <c r="J10" s="47">
        <f t="shared" si="0"/>
        <v>0</v>
      </c>
      <c r="K10" s="48">
        <f t="shared" si="1"/>
        <v>0</v>
      </c>
    </row>
    <row r="11" spans="1:64" ht="16.5">
      <c r="A11" s="57"/>
      <c r="B11" s="37" t="s">
        <v>46</v>
      </c>
      <c r="C11" s="17">
        <f>SUM(C7:C10)</f>
        <v>27</v>
      </c>
      <c r="D11" s="18">
        <f>+D7+D8+D9+D10</f>
        <v>280758.49</v>
      </c>
      <c r="E11" s="15"/>
      <c r="F11" s="20" t="s">
        <v>61</v>
      </c>
      <c r="G11" s="45">
        <f>C10+C15+C20+C25</f>
        <v>9</v>
      </c>
      <c r="H11" s="46">
        <v>199054.53</v>
      </c>
      <c r="I11" s="46">
        <f>D10+D15+D20+D25</f>
        <v>175421.62</v>
      </c>
      <c r="J11" s="47">
        <f t="shared" si="0"/>
        <v>0.48843134781900305</v>
      </c>
      <c r="K11" s="48">
        <f t="shared" si="1"/>
        <v>0.46663799262712402</v>
      </c>
    </row>
    <row r="12" spans="1:64" ht="16.5">
      <c r="A12" s="55" t="s">
        <v>47</v>
      </c>
      <c r="B12" s="36" t="s">
        <v>6</v>
      </c>
      <c r="C12" s="13">
        <v>6</v>
      </c>
      <c r="D12" s="14">
        <f>6121.8+190.1</f>
        <v>6311.9000000000005</v>
      </c>
      <c r="E12" s="15"/>
      <c r="F12" s="38" t="s">
        <v>21</v>
      </c>
      <c r="G12" s="40">
        <f>SUM(G8:G11)</f>
        <v>57</v>
      </c>
      <c r="H12" s="22">
        <f>SUM(H8:H11)</f>
        <v>407538.4</v>
      </c>
      <c r="I12" s="22">
        <f>SUM(I8:I11)</f>
        <v>375926.56999999995</v>
      </c>
      <c r="J12" s="23">
        <f>+J8+J9+J10+J11</f>
        <v>1</v>
      </c>
      <c r="K12" s="24">
        <f>+K8+K9+K10+K11</f>
        <v>1</v>
      </c>
    </row>
    <row r="13" spans="1:64" ht="16.5">
      <c r="A13" s="56"/>
      <c r="B13" s="36" t="s">
        <v>35</v>
      </c>
      <c r="C13" s="13">
        <v>2</v>
      </c>
      <c r="D13" s="14">
        <v>23850</v>
      </c>
      <c r="E13" s="15"/>
      <c r="F13" s="11"/>
      <c r="G13" s="11"/>
      <c r="H13" s="11"/>
      <c r="I13" s="11"/>
      <c r="J13" s="11"/>
    </row>
    <row r="14" spans="1:64" ht="16.5">
      <c r="A14" s="56"/>
      <c r="B14" s="36" t="s">
        <v>58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56"/>
      <c r="B15" s="36" t="s">
        <v>63</v>
      </c>
      <c r="C15" s="13">
        <v>6</v>
      </c>
      <c r="D15" s="14">
        <v>53749.16</v>
      </c>
      <c r="E15" s="15"/>
      <c r="F15" s="62" t="s">
        <v>48</v>
      </c>
      <c r="G15" s="62"/>
      <c r="H15" s="62"/>
      <c r="I15" s="62"/>
      <c r="J15" s="62"/>
      <c r="K15" s="62"/>
    </row>
    <row r="16" spans="1:64" ht="16.5" customHeight="1">
      <c r="A16" s="57"/>
      <c r="B16" s="37" t="s">
        <v>49</v>
      </c>
      <c r="C16" s="17">
        <f>SUM(C12:C15)</f>
        <v>14</v>
      </c>
      <c r="D16" s="18">
        <f>D12+D13+D14+D15</f>
        <v>83911.06</v>
      </c>
      <c r="E16" s="15"/>
      <c r="F16" s="62"/>
      <c r="G16" s="62"/>
      <c r="H16" s="62"/>
      <c r="I16" s="62"/>
      <c r="J16" s="62"/>
      <c r="K16" s="62"/>
    </row>
    <row r="17" spans="1:11" ht="16.5" customHeight="1">
      <c r="A17" s="64" t="s">
        <v>50</v>
      </c>
      <c r="B17" s="36" t="s">
        <v>6</v>
      </c>
      <c r="C17" s="13">
        <v>0</v>
      </c>
      <c r="D17" s="14">
        <v>0</v>
      </c>
      <c r="E17" s="15"/>
      <c r="F17" s="39"/>
      <c r="G17" s="39"/>
      <c r="H17" s="39"/>
      <c r="I17" s="39"/>
      <c r="J17" s="39"/>
      <c r="K17" s="39"/>
    </row>
    <row r="18" spans="1:11" ht="16.5" customHeight="1">
      <c r="A18" s="65"/>
      <c r="B18" s="36" t="s">
        <v>35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65"/>
      <c r="B19" s="36" t="s">
        <v>58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65"/>
      <c r="B20" s="36" t="s">
        <v>63</v>
      </c>
      <c r="C20" s="13">
        <v>0</v>
      </c>
      <c r="D20" s="14">
        <v>0</v>
      </c>
      <c r="E20" s="15"/>
      <c r="F20" s="62" t="s">
        <v>51</v>
      </c>
      <c r="G20" s="62"/>
      <c r="H20" s="62"/>
      <c r="I20" s="62"/>
      <c r="J20" s="62"/>
      <c r="K20" s="62"/>
    </row>
    <row r="21" spans="1:11" ht="16.5">
      <c r="A21" s="66"/>
      <c r="B21" s="37" t="s">
        <v>52</v>
      </c>
      <c r="C21" s="17">
        <f>SUM(C17:C20)</f>
        <v>0</v>
      </c>
      <c r="D21" s="18">
        <f>D17+D18+D19+D20</f>
        <v>0</v>
      </c>
      <c r="E21" s="11"/>
      <c r="F21" s="62"/>
      <c r="G21" s="62"/>
      <c r="H21" s="62"/>
      <c r="I21" s="62"/>
      <c r="J21" s="62"/>
      <c r="K21" s="62"/>
    </row>
    <row r="22" spans="1:11" ht="16.5">
      <c r="A22" s="55" t="s">
        <v>53</v>
      </c>
      <c r="B22" s="36" t="s">
        <v>6</v>
      </c>
      <c r="C22" s="13">
        <v>0</v>
      </c>
      <c r="D22" s="14">
        <v>0</v>
      </c>
      <c r="E22" s="11"/>
      <c r="F22" s="62"/>
      <c r="G22" s="62"/>
      <c r="H22" s="62"/>
      <c r="I22" s="62"/>
      <c r="J22" s="62"/>
      <c r="K22" s="62"/>
    </row>
    <row r="23" spans="1:11" ht="16.5">
      <c r="A23" s="56"/>
      <c r="B23" s="36" t="s">
        <v>35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6"/>
      <c r="B24" s="36" t="s">
        <v>58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6"/>
      <c r="B25" s="36" t="s">
        <v>63</v>
      </c>
      <c r="C25" s="13">
        <v>0</v>
      </c>
      <c r="D25" s="14">
        <v>0</v>
      </c>
      <c r="E25" s="11"/>
      <c r="F25" s="63"/>
      <c r="G25" s="63"/>
      <c r="H25" s="63"/>
      <c r="I25" s="63"/>
      <c r="J25" s="63"/>
      <c r="K25" s="63"/>
    </row>
    <row r="26" spans="1:11" ht="16.5">
      <c r="A26" s="57"/>
      <c r="B26" s="37" t="s">
        <v>54</v>
      </c>
      <c r="C26" s="17">
        <f>+C22+C23+C24+C25</f>
        <v>0</v>
      </c>
      <c r="D26" s="18">
        <f>+D22+D23+D25</f>
        <v>0</v>
      </c>
      <c r="E26" s="11"/>
      <c r="F26" s="63"/>
      <c r="G26" s="63"/>
      <c r="H26" s="63"/>
      <c r="I26" s="63"/>
      <c r="J26" s="63"/>
      <c r="K26" s="63"/>
    </row>
    <row r="27" spans="1:11" ht="16.5">
      <c r="A27" s="67" t="s">
        <v>55</v>
      </c>
      <c r="B27" s="68"/>
      <c r="C27" s="27">
        <f>+C6+C11+C16+C21+C26</f>
        <v>57</v>
      </c>
      <c r="D27" s="28">
        <f>+D6+D11+D16+D21+D26</f>
        <v>375926.57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29"/>
      <c r="F36" s="63"/>
      <c r="G36" s="63"/>
      <c r="H36" s="63"/>
      <c r="I36" s="63"/>
      <c r="J36" s="63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</row>
    <row r="37" spans="1:64" ht="15.75">
      <c r="E37" s="29"/>
      <c r="F37" s="63"/>
      <c r="G37" s="63"/>
      <c r="H37" s="63"/>
      <c r="I37" s="63"/>
      <c r="J37" s="63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</row>
    <row r="38" spans="1:64" ht="15.75">
      <c r="E38" s="29"/>
      <c r="F38" s="63"/>
      <c r="G38" s="63"/>
      <c r="H38" s="63"/>
      <c r="I38" s="63"/>
      <c r="J38" s="63"/>
      <c r="K38" s="25"/>
      <c r="L38" s="25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</row>
    <row r="39" spans="1:64" ht="15.75">
      <c r="A39" s="29"/>
      <c r="B39" s="29"/>
      <c r="C39" s="29"/>
      <c r="D39" s="29"/>
      <c r="F39" s="63"/>
      <c r="G39" s="63"/>
      <c r="H39" s="63"/>
      <c r="I39" s="30"/>
      <c r="J39" s="30"/>
      <c r="K39" s="31"/>
      <c r="L39" s="31"/>
    </row>
    <row r="40" spans="1:64" ht="15.75">
      <c r="A40" s="29"/>
      <c r="B40" s="29"/>
      <c r="C40" s="29"/>
      <c r="D40" s="29"/>
      <c r="F40" s="29"/>
      <c r="G40" s="32"/>
      <c r="H40" s="32"/>
      <c r="I40" s="32"/>
      <c r="J40" s="32"/>
    </row>
    <row r="41" spans="1:64" ht="15.75">
      <c r="A41" s="29"/>
      <c r="B41" s="29"/>
      <c r="C41" s="29"/>
      <c r="D41" s="29"/>
      <c r="F41" s="33"/>
      <c r="G41" s="32"/>
      <c r="H41" s="32"/>
      <c r="I41" s="32"/>
      <c r="J41" s="32"/>
    </row>
    <row r="42" spans="1:64" ht="15.75">
      <c r="F42" s="29"/>
      <c r="G42" s="32"/>
      <c r="H42" s="32"/>
      <c r="I42" s="29"/>
      <c r="J42" s="29"/>
    </row>
  </sheetData>
  <mergeCells count="25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F25:K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tabSelected="1" zoomScale="80" zoomScaleNormal="80" workbookViewId="0">
      <selection activeCell="G8" sqref="G8:K11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9.125" customWidth="1"/>
    <col min="6" max="6" width="33.125" customWidth="1"/>
    <col min="7" max="7" width="13.25" customWidth="1"/>
    <col min="8" max="8" width="18.625" customWidth="1"/>
    <col min="9" max="9" width="16.75" customWidth="1"/>
    <col min="10" max="10" width="15" customWidth="1"/>
    <col min="11" max="11" width="15.125" customWidth="1"/>
    <col min="12" max="64" width="10.625" customWidth="1"/>
  </cols>
  <sheetData>
    <row r="1" spans="1:64" ht="102" customHeight="1">
      <c r="A1" s="1"/>
      <c r="C1" s="69" t="s">
        <v>65</v>
      </c>
      <c r="D1" s="69"/>
      <c r="E1" s="69"/>
      <c r="F1" s="69"/>
      <c r="G1" s="69"/>
      <c r="H1" s="69"/>
      <c r="I1" s="69"/>
      <c r="J1" s="69"/>
      <c r="K1" s="6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54" t="s">
        <v>4</v>
      </c>
      <c r="G3" s="54"/>
      <c r="H3" s="54"/>
      <c r="I3" s="54"/>
      <c r="J3" s="54"/>
      <c r="K3" s="54"/>
    </row>
    <row r="4" spans="1:64" ht="16.5">
      <c r="A4" s="70" t="s">
        <v>5</v>
      </c>
      <c r="B4" s="36" t="s">
        <v>6</v>
      </c>
      <c r="C4" s="13">
        <v>16</v>
      </c>
      <c r="D4" s="14">
        <v>11257.02</v>
      </c>
      <c r="E4" s="15"/>
      <c r="F4" s="58"/>
      <c r="G4" s="58"/>
      <c r="H4" s="58"/>
      <c r="I4" s="58"/>
      <c r="J4" s="58"/>
      <c r="K4" s="58"/>
    </row>
    <row r="5" spans="1:64" ht="16.5">
      <c r="A5" s="71"/>
      <c r="B5" s="12" t="s">
        <v>7</v>
      </c>
      <c r="C5" s="13">
        <v>0</v>
      </c>
      <c r="D5" s="14">
        <v>0</v>
      </c>
      <c r="E5" s="15"/>
      <c r="F5" s="59" t="s">
        <v>8</v>
      </c>
      <c r="G5" s="59" t="s">
        <v>9</v>
      </c>
      <c r="H5" s="60" t="s">
        <v>10</v>
      </c>
      <c r="I5" s="60" t="s">
        <v>11</v>
      </c>
      <c r="J5" s="61" t="s">
        <v>12</v>
      </c>
      <c r="K5" s="61"/>
    </row>
    <row r="6" spans="1:64" ht="16.5">
      <c r="A6" s="72"/>
      <c r="B6" s="16" t="s">
        <v>13</v>
      </c>
      <c r="C6" s="17">
        <f>+C4+C5</f>
        <v>16</v>
      </c>
      <c r="D6" s="18">
        <f>+D4+D5</f>
        <v>11257.02</v>
      </c>
      <c r="E6" s="15"/>
      <c r="F6" s="59"/>
      <c r="G6" s="59"/>
      <c r="H6" s="60"/>
      <c r="I6" s="60"/>
      <c r="J6" s="60" t="s">
        <v>14</v>
      </c>
      <c r="K6" s="61" t="s">
        <v>15</v>
      </c>
    </row>
    <row r="7" spans="1:64" ht="16.5">
      <c r="A7" s="70" t="s">
        <v>16</v>
      </c>
      <c r="B7" s="36" t="s">
        <v>6</v>
      </c>
      <c r="C7" s="13">
        <v>17</v>
      </c>
      <c r="D7" s="14">
        <f>34951.62+6949.24+396+396</f>
        <v>42692.86</v>
      </c>
      <c r="E7" s="15"/>
      <c r="F7" s="59"/>
      <c r="G7" s="59"/>
      <c r="H7" s="60"/>
      <c r="I7" s="60"/>
      <c r="J7" s="60"/>
      <c r="K7" s="61"/>
    </row>
    <row r="8" spans="1:64" ht="16.5">
      <c r="A8" s="71"/>
      <c r="B8" s="12" t="s">
        <v>7</v>
      </c>
      <c r="C8" s="13">
        <v>7</v>
      </c>
      <c r="D8" s="14">
        <v>116393.17</v>
      </c>
      <c r="E8" s="15"/>
      <c r="F8" s="44" t="s">
        <v>17</v>
      </c>
      <c r="G8" s="45">
        <f>C4+C7+C12+C17+C22</f>
        <v>39</v>
      </c>
      <c r="H8" s="46">
        <f>44425+'[1]Contractes menors 4T 2024'!$L$35+'[1]Contractes menors 4T 2024'!$L$36+'[1]Contractes menors 4T 2024'!$L$37+'[1]Contractes menors 4T 2024'!$L$38+'[1]Contractes menors 4T 2024'!$L$39+'[1]Contractes menors 4T 2024'!$L$40+'[1]Contractes menors 4T 2024'!$L$41+'[1]Contractes menors 4T 2024'!$L$42+'[1]Contractes menors 4T 2024'!$L$43</f>
        <v>60261.78</v>
      </c>
      <c r="I8" s="46">
        <f>44425+'[1]Contractes menors 4T 2024'!$L$35+'[1]Contractes menors 4T 2024'!$L$36+'[1]Contractes menors 4T 2024'!$L$37+'[1]Contractes menors 4T 2024'!$L$38+'[1]Contractes menors 4T 2024'!$L$39+'[1]Contractes menors 4T 2024'!$L$40+'[1]Contractes menors 4T 2024'!$L$41+'[1]Contractes menors 4T 2024'!$L$42+'[1]Contractes menors 4T 2024'!$L$43</f>
        <v>60261.78</v>
      </c>
      <c r="J8" s="47">
        <f>+H8/$H$12</f>
        <v>0.14786773467236461</v>
      </c>
      <c r="K8" s="48">
        <f>+I8/$I$12</f>
        <v>0.16030199727569139</v>
      </c>
    </row>
    <row r="9" spans="1:64" ht="16.5">
      <c r="A9" s="71"/>
      <c r="B9" s="36" t="s">
        <v>56</v>
      </c>
      <c r="C9" s="13">
        <v>0</v>
      </c>
      <c r="D9" s="14">
        <v>0</v>
      </c>
      <c r="E9" s="15"/>
      <c r="F9" s="44" t="s">
        <v>18</v>
      </c>
      <c r="G9" s="45">
        <f>C5+C8+C13+C18+C23</f>
        <v>9</v>
      </c>
      <c r="H9" s="46">
        <v>148222.09</v>
      </c>
      <c r="I9" s="46">
        <f>D5+D8+D13+D18+D23</f>
        <v>140243.16999999998</v>
      </c>
      <c r="J9" s="47">
        <f t="shared" ref="J9:J11" si="0">+H9/$H$12</f>
        <v>0.36370091750863226</v>
      </c>
      <c r="K9" s="48">
        <f t="shared" ref="K9:K11" si="1">+I9/$I$12</f>
        <v>0.3730600100971847</v>
      </c>
    </row>
    <row r="10" spans="1:64" ht="16.5">
      <c r="A10" s="71"/>
      <c r="B10" s="12" t="s">
        <v>60</v>
      </c>
      <c r="C10" s="13">
        <v>3</v>
      </c>
      <c r="D10" s="14">
        <v>121672.46</v>
      </c>
      <c r="E10" s="15"/>
      <c r="F10" s="19" t="s">
        <v>57</v>
      </c>
      <c r="G10" s="45">
        <f>C9+C14+C19+C24</f>
        <v>0</v>
      </c>
      <c r="H10" s="46">
        <v>0</v>
      </c>
      <c r="I10" s="46">
        <f>D9+D14+D19+D24</f>
        <v>0</v>
      </c>
      <c r="J10" s="47">
        <f t="shared" si="0"/>
        <v>0</v>
      </c>
      <c r="K10" s="48">
        <f t="shared" si="1"/>
        <v>0</v>
      </c>
    </row>
    <row r="11" spans="1:64" ht="16.5">
      <c r="A11" s="72"/>
      <c r="B11" s="16" t="s">
        <v>19</v>
      </c>
      <c r="C11" s="17">
        <f>SUM(C7:C10)</f>
        <v>27</v>
      </c>
      <c r="D11" s="18">
        <f>+D7+D8+D9+D10</f>
        <v>280758.49</v>
      </c>
      <c r="E11" s="15"/>
      <c r="F11" s="20" t="s">
        <v>62</v>
      </c>
      <c r="G11" s="45">
        <f>C10+C15+C20+C25</f>
        <v>9</v>
      </c>
      <c r="H11" s="46">
        <v>199054.53</v>
      </c>
      <c r="I11" s="46">
        <f>D10+D15+D20+D25</f>
        <v>175421.62</v>
      </c>
      <c r="J11" s="47">
        <f t="shared" si="0"/>
        <v>0.48843134781900305</v>
      </c>
      <c r="K11" s="48">
        <f t="shared" si="1"/>
        <v>0.46663799262712402</v>
      </c>
    </row>
    <row r="12" spans="1:64" ht="16.5">
      <c r="A12" s="70" t="s">
        <v>20</v>
      </c>
      <c r="B12" s="12" t="s">
        <v>6</v>
      </c>
      <c r="C12" s="13">
        <v>6</v>
      </c>
      <c r="D12" s="14">
        <f>6121.8+190.1</f>
        <v>6311.9000000000005</v>
      </c>
      <c r="E12" s="15"/>
      <c r="F12" s="21" t="s">
        <v>21</v>
      </c>
      <c r="G12" s="51">
        <f>SUM(G8:G11)</f>
        <v>57</v>
      </c>
      <c r="H12" s="49">
        <f>SUM(H8:H11)</f>
        <v>407538.4</v>
      </c>
      <c r="I12" s="49">
        <f>SUM(I8:I11)</f>
        <v>375926.56999999995</v>
      </c>
      <c r="J12" s="50">
        <f>+J8+J9+J10+J11</f>
        <v>1</v>
      </c>
      <c r="K12" s="50">
        <f>+K8+K9+K10+K11</f>
        <v>1</v>
      </c>
    </row>
    <row r="13" spans="1:64" ht="16.5">
      <c r="A13" s="71"/>
      <c r="B13" s="12" t="s">
        <v>7</v>
      </c>
      <c r="C13" s="13">
        <v>2</v>
      </c>
      <c r="D13" s="14">
        <v>23850</v>
      </c>
      <c r="E13" s="15"/>
      <c r="F13" s="11"/>
      <c r="G13" s="11"/>
      <c r="H13" s="11"/>
      <c r="I13" s="11"/>
      <c r="J13" s="11"/>
    </row>
    <row r="14" spans="1:64" ht="16.5">
      <c r="A14" s="71"/>
      <c r="B14" s="12" t="s">
        <v>56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71"/>
      <c r="B15" s="12" t="s">
        <v>60</v>
      </c>
      <c r="C15" s="13">
        <v>6</v>
      </c>
      <c r="D15" s="14">
        <v>53749.16</v>
      </c>
      <c r="E15" s="15"/>
      <c r="F15" s="73" t="s">
        <v>22</v>
      </c>
      <c r="G15" s="73"/>
      <c r="H15" s="73"/>
      <c r="I15" s="73"/>
      <c r="J15" s="73"/>
      <c r="K15" s="73"/>
    </row>
    <row r="16" spans="1:64" ht="16.5">
      <c r="A16" s="72"/>
      <c r="B16" s="16" t="s">
        <v>23</v>
      </c>
      <c r="C16" s="17">
        <f>SUM(C12:C15)</f>
        <v>14</v>
      </c>
      <c r="D16" s="18">
        <f>D12+D13+D14+D15</f>
        <v>83911.06</v>
      </c>
      <c r="E16" s="15"/>
      <c r="F16" s="73"/>
      <c r="G16" s="73"/>
      <c r="H16" s="73"/>
      <c r="I16" s="73"/>
      <c r="J16" s="73"/>
      <c r="K16" s="73"/>
    </row>
    <row r="17" spans="1:11" ht="16.5" customHeight="1">
      <c r="A17" s="74" t="s">
        <v>24</v>
      </c>
      <c r="B17" s="12" t="s">
        <v>6</v>
      </c>
      <c r="C17" s="13">
        <v>0</v>
      </c>
      <c r="D17" s="14">
        <v>0</v>
      </c>
      <c r="E17" s="15"/>
      <c r="F17" s="25"/>
      <c r="G17" s="25"/>
      <c r="H17" s="25"/>
      <c r="I17" s="25"/>
      <c r="J17" s="25"/>
      <c r="K17" s="25"/>
    </row>
    <row r="18" spans="1:11" ht="16.5" customHeight="1">
      <c r="A18" s="75"/>
      <c r="B18" s="26" t="s">
        <v>7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75"/>
      <c r="B19" s="26" t="s">
        <v>56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75"/>
      <c r="B20" s="26" t="s">
        <v>60</v>
      </c>
      <c r="C20" s="13">
        <v>0</v>
      </c>
      <c r="D20" s="14">
        <v>0</v>
      </c>
      <c r="E20" s="15"/>
      <c r="F20" s="73" t="s">
        <v>25</v>
      </c>
      <c r="G20" s="73"/>
      <c r="H20" s="73"/>
      <c r="I20" s="73"/>
      <c r="J20" s="73"/>
      <c r="K20" s="73"/>
    </row>
    <row r="21" spans="1:11" ht="16.5">
      <c r="A21" s="76"/>
      <c r="B21" s="16" t="s">
        <v>26</v>
      </c>
      <c r="C21" s="17">
        <f>SUM(C17:C20)</f>
        <v>0</v>
      </c>
      <c r="D21" s="18">
        <f>D17+D18+D19+D20</f>
        <v>0</v>
      </c>
      <c r="E21" s="11"/>
      <c r="F21" s="73"/>
      <c r="G21" s="73"/>
      <c r="H21" s="73"/>
      <c r="I21" s="73"/>
      <c r="J21" s="73"/>
      <c r="K21" s="73"/>
    </row>
    <row r="22" spans="1:11" ht="16.5">
      <c r="A22" s="70" t="s">
        <v>27</v>
      </c>
      <c r="B22" s="12" t="s">
        <v>6</v>
      </c>
      <c r="C22" s="13">
        <v>0</v>
      </c>
      <c r="D22" s="14">
        <v>0</v>
      </c>
      <c r="E22" s="11"/>
      <c r="F22" s="73"/>
      <c r="G22" s="73"/>
      <c r="H22" s="73"/>
      <c r="I22" s="73"/>
      <c r="J22" s="73"/>
      <c r="K22" s="73"/>
    </row>
    <row r="23" spans="1:11" ht="16.5">
      <c r="A23" s="71"/>
      <c r="B23" s="12" t="s">
        <v>7</v>
      </c>
      <c r="C23" s="13">
        <v>0</v>
      </c>
      <c r="D23" s="14">
        <v>0</v>
      </c>
      <c r="E23" s="11"/>
      <c r="F23" s="73"/>
      <c r="G23" s="73"/>
      <c r="H23" s="73"/>
      <c r="I23" s="73"/>
      <c r="J23" s="73"/>
      <c r="K23" s="73"/>
    </row>
    <row r="24" spans="1:11" ht="16.5">
      <c r="A24" s="71"/>
      <c r="B24" s="12" t="s">
        <v>56</v>
      </c>
      <c r="C24" s="13">
        <v>0</v>
      </c>
      <c r="D24" s="14">
        <v>0</v>
      </c>
      <c r="E24" s="11"/>
      <c r="F24" s="25"/>
      <c r="G24" s="25"/>
      <c r="H24" s="25"/>
      <c r="I24" s="25"/>
      <c r="J24" s="25"/>
      <c r="K24" s="25"/>
    </row>
    <row r="25" spans="1:11" ht="16.5">
      <c r="A25" s="71"/>
      <c r="B25" s="12" t="s">
        <v>60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72"/>
      <c r="B26" s="16" t="s">
        <v>28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67" t="s">
        <v>21</v>
      </c>
      <c r="B27" s="68"/>
      <c r="C27" s="27">
        <f>+C6+C11+C16+C21+C26</f>
        <v>57</v>
      </c>
      <c r="D27" s="28">
        <f>+D6+D11+D16+D21+D26</f>
        <v>375926.57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29"/>
      <c r="F36" s="63"/>
      <c r="G36" s="63"/>
      <c r="H36" s="63"/>
      <c r="I36" s="63"/>
      <c r="J36" s="63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</row>
    <row r="37" spans="1:64" ht="15.75">
      <c r="E37" s="29"/>
      <c r="F37" s="63"/>
      <c r="G37" s="63"/>
      <c r="H37" s="63"/>
      <c r="I37" s="63"/>
      <c r="J37" s="63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</row>
    <row r="38" spans="1:64" ht="15.75">
      <c r="E38" s="29"/>
      <c r="F38" s="63"/>
      <c r="G38" s="63"/>
      <c r="H38" s="63"/>
      <c r="I38" s="63"/>
      <c r="J38" s="63"/>
      <c r="K38" s="25"/>
      <c r="L38" s="25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</row>
    <row r="39" spans="1:64" ht="15.75">
      <c r="A39" s="29"/>
      <c r="B39" s="29"/>
      <c r="C39" s="29"/>
      <c r="D39" s="29"/>
      <c r="F39" s="63"/>
      <c r="G39" s="63"/>
      <c r="H39" s="63"/>
      <c r="I39" s="30"/>
      <c r="J39" s="30"/>
      <c r="K39" s="31"/>
      <c r="L39" s="31"/>
    </row>
    <row r="40" spans="1:64" ht="15.75">
      <c r="A40" s="29"/>
      <c r="B40" s="29"/>
      <c r="C40" s="29"/>
      <c r="D40" s="29"/>
      <c r="F40" s="29"/>
      <c r="G40" s="32"/>
      <c r="H40" s="32"/>
      <c r="I40" s="32"/>
      <c r="J40" s="32"/>
    </row>
    <row r="41" spans="1:64" ht="15.75">
      <c r="A41" s="29"/>
      <c r="B41" s="29"/>
      <c r="C41" s="29"/>
      <c r="D41" s="29"/>
      <c r="F41" s="33"/>
      <c r="G41" s="32"/>
      <c r="H41" s="32"/>
      <c r="I41" s="32"/>
      <c r="J41" s="32"/>
    </row>
    <row r="42" spans="1:64" ht="15.75">
      <c r="F42" s="29"/>
      <c r="G42" s="32"/>
      <c r="H42" s="32"/>
      <c r="I42" s="29"/>
      <c r="J42" s="29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2024_4T_Dades Estadistiques_v</vt:lpstr>
      <vt:lpstr>2024_4T_Datos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2025-02-20T16:38:55Z</dcterms:modified>
</cp:coreProperties>
</file>